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f2684055\Desktop\Documents\Special\School canoe league\2018\"/>
    </mc:Choice>
  </mc:AlternateContent>
  <bookViews>
    <workbookView xWindow="270" yWindow="-45" windowWidth="10215" windowHeight="7470" tabRatio="876"/>
  </bookViews>
  <sheets>
    <sheet name="Overall results after race 6" sheetId="12" r:id="rId1"/>
    <sheet name="race 5" sheetId="32" state="hidden" r:id="rId2"/>
    <sheet name="School League data" sheetId="1" r:id="rId3"/>
    <sheet name=" Race 1 " sheetId="27" state="hidden" r:id="rId4"/>
    <sheet name="SENIORS" sheetId="31" state="hidden" r:id="rId5"/>
    <sheet name="Club" sheetId="18" r:id="rId6"/>
    <sheet name="Primary school" sheetId="14" r:id="rId7"/>
    <sheet name="High School" sheetId="17" r:id="rId8"/>
    <sheet name="race 3" sheetId="30" state="hidden" r:id="rId9"/>
    <sheet name="race 2" sheetId="29" state="hidden" r:id="rId10"/>
    <sheet name="HEATS" sheetId="28" state="hidden" r:id="rId11"/>
    <sheet name="Races" sheetId="10" state="hidden" r:id="rId12"/>
  </sheets>
  <externalReferences>
    <externalReference r:id="rId13"/>
  </externalReferences>
  <definedNames>
    <definedName name="_xlnm._FilterDatabase" localSheetId="3" hidden="1">' Race 1 '!$J$2:$L$68</definedName>
    <definedName name="_xlnm._FilterDatabase" localSheetId="10" hidden="1">HEATS!$A$9:$F$147</definedName>
    <definedName name="_xlnm._FilterDatabase" localSheetId="9" hidden="1">'race 2'!$B$3:$H$112</definedName>
    <definedName name="_xlnm._FilterDatabase" localSheetId="8" hidden="1">'race 3'!$B$2:$H$86</definedName>
    <definedName name="_xlnm._FilterDatabase" localSheetId="1" hidden="1">'race 5'!$I$2:$I$48</definedName>
    <definedName name="_xlnm._FilterDatabase" localSheetId="2" hidden="1">'School League data'!$A$445:$D$495</definedName>
    <definedName name="_xlnm._FilterDatabase" localSheetId="4" hidden="1">SENIORS!$C$2:$N$29</definedName>
    <definedName name="OLE_LINK2" localSheetId="2">'School League data'!$C$291</definedName>
    <definedName name="_xlnm.Print_Area" localSheetId="0">'Overall results after race 6'!$A$5:$G$198</definedName>
    <definedName name="_xlnm.Print_Area" localSheetId="2">'School League data'!$A$1:$BF$449</definedName>
    <definedName name="_xlnm.Print_Titles" localSheetId="5">Club!$1:$2</definedName>
    <definedName name="_xlnm.Print_Titles" localSheetId="7">'High School'!$1:$2</definedName>
    <definedName name="_xlnm.Print_Titles" localSheetId="0">'Overall results after race 6'!$3:$3</definedName>
    <definedName name="_xlnm.Print_Titles" localSheetId="6">'Primary school'!$1:$2</definedName>
    <definedName name="_xlnm.Print_Titles" localSheetId="2">'School League data'!$2:$2</definedName>
  </definedNames>
  <calcPr calcId="171027"/>
  <pivotCaches>
    <pivotCache cacheId="56" r:id="rId14"/>
  </pivotCaches>
</workbook>
</file>

<file path=xl/calcChain.xml><?xml version="1.0" encoding="utf-8"?>
<calcChain xmlns="http://schemas.openxmlformats.org/spreadsheetml/2006/main">
  <c r="BW22" i="1" l="1"/>
  <c r="BW38" i="1"/>
  <c r="BW44" i="1"/>
  <c r="BW45" i="1"/>
  <c r="BW56" i="1"/>
  <c r="BW60" i="1"/>
  <c r="BW72" i="1"/>
  <c r="BW76" i="1"/>
  <c r="BW77" i="1"/>
  <c r="BW88" i="1"/>
  <c r="BW108" i="1"/>
  <c r="BW120" i="1"/>
  <c r="BW124" i="1"/>
  <c r="BW136" i="1"/>
  <c r="BW156" i="1"/>
  <c r="BW168" i="1"/>
  <c r="BW172" i="1"/>
  <c r="BW184" i="1"/>
  <c r="BW188" i="1"/>
  <c r="BW200" i="1"/>
  <c r="BW205" i="1"/>
  <c r="BW209" i="1"/>
  <c r="BW214" i="1"/>
  <c r="BW226" i="1"/>
  <c r="BW230" i="1"/>
  <c r="BW248" i="1"/>
  <c r="BW258" i="1"/>
  <c r="BW262" i="1"/>
  <c r="BW264" i="1"/>
  <c r="BW274" i="1"/>
  <c r="BW278" i="1"/>
  <c r="BW280" i="1"/>
  <c r="BW290" i="1"/>
  <c r="BW296" i="1"/>
  <c r="BW300" i="1"/>
  <c r="BW312" i="1"/>
  <c r="BW338" i="1"/>
  <c r="BW342" i="1"/>
  <c r="BW343" i="1"/>
  <c r="BW346" i="1"/>
  <c r="BW347" i="1"/>
  <c r="BW351" i="1"/>
  <c r="BW354" i="1"/>
  <c r="BW358" i="1"/>
  <c r="BW359" i="1"/>
  <c r="BW362" i="1"/>
  <c r="BW363" i="1"/>
  <c r="BW371" i="1"/>
  <c r="BW375" i="1"/>
  <c r="BW379" i="1"/>
  <c r="BW383" i="1"/>
  <c r="BW391" i="1"/>
  <c r="BW403" i="1"/>
  <c r="BW407" i="1"/>
  <c r="BW411" i="1"/>
  <c r="BW427" i="1"/>
  <c r="BW450" i="1"/>
  <c r="BW451" i="1"/>
  <c r="BW458" i="1"/>
  <c r="BF423" i="1"/>
  <c r="BX423" i="1"/>
  <c r="BY423" i="1"/>
  <c r="BF302" i="1"/>
  <c r="BW302" i="1" s="1"/>
  <c r="BX302" i="1"/>
  <c r="BY302" i="1"/>
  <c r="BF374" i="1"/>
  <c r="BX374" i="1"/>
  <c r="BY374" i="1"/>
  <c r="BF350" i="1"/>
  <c r="BX350" i="1"/>
  <c r="BY350" i="1"/>
  <c r="BF333" i="1"/>
  <c r="BX333" i="1"/>
  <c r="BY333" i="1"/>
  <c r="BF327" i="1"/>
  <c r="BX327" i="1"/>
  <c r="BY327" i="1"/>
  <c r="BF256" i="1"/>
  <c r="BX256" i="1"/>
  <c r="BY256" i="1"/>
  <c r="BF231" i="1"/>
  <c r="BX231" i="1"/>
  <c r="BY231" i="1"/>
  <c r="BF221" i="1"/>
  <c r="BW221" i="1" s="1"/>
  <c r="BX221" i="1"/>
  <c r="BY221" i="1"/>
  <c r="BF82" i="1"/>
  <c r="BX82" i="1"/>
  <c r="BY82" i="1"/>
  <c r="BF78" i="1"/>
  <c r="BX78" i="1"/>
  <c r="BY78" i="1"/>
  <c r="BF141" i="1"/>
  <c r="BX141" i="1"/>
  <c r="BY141" i="1"/>
  <c r="BF135" i="1"/>
  <c r="BX135" i="1"/>
  <c r="BY135" i="1"/>
  <c r="BF12" i="1"/>
  <c r="BX12" i="1"/>
  <c r="BY12" i="1"/>
  <c r="BF40" i="1"/>
  <c r="BX40" i="1"/>
  <c r="BY40" i="1"/>
  <c r="BW3" i="1"/>
  <c r="BW4" i="1"/>
  <c r="BF6" i="1"/>
  <c r="BF7" i="1"/>
  <c r="BW7" i="1" s="1"/>
  <c r="BF8" i="1"/>
  <c r="BV8" i="1" s="1"/>
  <c r="BW9" i="1"/>
  <c r="BF52" i="1"/>
  <c r="BF27" i="1"/>
  <c r="BF32" i="1"/>
  <c r="BF24" i="1"/>
  <c r="BW20" i="1"/>
  <c r="BW21" i="1"/>
  <c r="BW23" i="1"/>
  <c r="BF30" i="1"/>
  <c r="BW25" i="1"/>
  <c r="BW26" i="1"/>
  <c r="BF11" i="1"/>
  <c r="BF31" i="1"/>
  <c r="BF17" i="1"/>
  <c r="BF13" i="1"/>
  <c r="BW37" i="1"/>
  <c r="BW39" i="1"/>
  <c r="BW41" i="1"/>
  <c r="BW43" i="1"/>
  <c r="BW46" i="1"/>
  <c r="BW47" i="1"/>
  <c r="BW48" i="1"/>
  <c r="BW49" i="1"/>
  <c r="BF36" i="1"/>
  <c r="BW53" i="1"/>
  <c r="BW54" i="1"/>
  <c r="BW57" i="1"/>
  <c r="BF128" i="1"/>
  <c r="BF104" i="1"/>
  <c r="BW63" i="1"/>
  <c r="BF134" i="1"/>
  <c r="BW134" i="1" s="1"/>
  <c r="BW67" i="1"/>
  <c r="BW68" i="1"/>
  <c r="BW70" i="1"/>
  <c r="BW71" i="1"/>
  <c r="BW73" i="1"/>
  <c r="BW74" i="1"/>
  <c r="BW75" i="1"/>
  <c r="BF98" i="1"/>
  <c r="BW79" i="1"/>
  <c r="BF81" i="1"/>
  <c r="BF114" i="1"/>
  <c r="BW84" i="1"/>
  <c r="BW87" i="1"/>
  <c r="BW89" i="1"/>
  <c r="BW90" i="1"/>
  <c r="BW91" i="1"/>
  <c r="BW93" i="1"/>
  <c r="BW94" i="1"/>
  <c r="BF133" i="1"/>
  <c r="BW101" i="1"/>
  <c r="BF64" i="1"/>
  <c r="BW103" i="1"/>
  <c r="BF142" i="1"/>
  <c r="BW105" i="1"/>
  <c r="BW107" i="1"/>
  <c r="BF61" i="1"/>
  <c r="BF112" i="1"/>
  <c r="BW115" i="1"/>
  <c r="BW118" i="1"/>
  <c r="BW119" i="1"/>
  <c r="BW122" i="1"/>
  <c r="BW123" i="1"/>
  <c r="BW126" i="1"/>
  <c r="BW127" i="1"/>
  <c r="BF102" i="1"/>
  <c r="BW129" i="1"/>
  <c r="BW130" i="1"/>
  <c r="BW132" i="1"/>
  <c r="BF62" i="1"/>
  <c r="BW137" i="1"/>
  <c r="BW138" i="1"/>
  <c r="BW139" i="1"/>
  <c r="BW140" i="1"/>
  <c r="BW144" i="1"/>
  <c r="BW145" i="1"/>
  <c r="BW148" i="1"/>
  <c r="BW149" i="1"/>
  <c r="BF150" i="1"/>
  <c r="BW153" i="1"/>
  <c r="BW157" i="1"/>
  <c r="BW158" i="1"/>
  <c r="BW159" i="1"/>
  <c r="BW160" i="1"/>
  <c r="BF283" i="1"/>
  <c r="BW162" i="1"/>
  <c r="BF189" i="1"/>
  <c r="BW164" i="1"/>
  <c r="BW165" i="1"/>
  <c r="BW167" i="1"/>
  <c r="BW169" i="1"/>
  <c r="BF201" i="1"/>
  <c r="BW173" i="1"/>
  <c r="BW175" i="1"/>
  <c r="BW176" i="1"/>
  <c r="BW177" i="1"/>
  <c r="BW178" i="1"/>
  <c r="BW179" i="1"/>
  <c r="BW180" i="1"/>
  <c r="BW181" i="1"/>
  <c r="BW185" i="1"/>
  <c r="BW186" i="1"/>
  <c r="BW187" i="1"/>
  <c r="BF281" i="1"/>
  <c r="BW190" i="1"/>
  <c r="BW195" i="1"/>
  <c r="BW196" i="1"/>
  <c r="BW202" i="1"/>
  <c r="BW204" i="1"/>
  <c r="BW206" i="1"/>
  <c r="BW207" i="1"/>
  <c r="BF284" i="1"/>
  <c r="BW284" i="1" s="1"/>
  <c r="BW213" i="1"/>
  <c r="BW215" i="1"/>
  <c r="BW216" i="1"/>
  <c r="BW217" i="1"/>
  <c r="BW218" i="1"/>
  <c r="BW219" i="1"/>
  <c r="BW220" i="1"/>
  <c r="BF255" i="1"/>
  <c r="BW222" i="1"/>
  <c r="BW224" i="1"/>
  <c r="BW227" i="1"/>
  <c r="BW228" i="1"/>
  <c r="BW229" i="1"/>
  <c r="BF163" i="1"/>
  <c r="BW232" i="1"/>
  <c r="BW234" i="1"/>
  <c r="BW235" i="1"/>
  <c r="BW236" i="1"/>
  <c r="BW237" i="1"/>
  <c r="BW238" i="1"/>
  <c r="BW240" i="1"/>
  <c r="BW241" i="1"/>
  <c r="BW243" i="1"/>
  <c r="BW244" i="1"/>
  <c r="BW245" i="1"/>
  <c r="BW247" i="1"/>
  <c r="BW249" i="1"/>
  <c r="BF171" i="1"/>
  <c r="BW252" i="1"/>
  <c r="BW254" i="1"/>
  <c r="BF161" i="1"/>
  <c r="BF251" i="1"/>
  <c r="BW251" i="1" s="1"/>
  <c r="BW257" i="1"/>
  <c r="BW259" i="1"/>
  <c r="BW260" i="1"/>
  <c r="BW261" i="1"/>
  <c r="BW263" i="1"/>
  <c r="BW265" i="1"/>
  <c r="BW266" i="1"/>
  <c r="BW268" i="1"/>
  <c r="BW269" i="1"/>
  <c r="BW270" i="1"/>
  <c r="BW271" i="1"/>
  <c r="BW273" i="1"/>
  <c r="BW276" i="1"/>
  <c r="BW277" i="1"/>
  <c r="BW279" i="1"/>
  <c r="BF193" i="1"/>
  <c r="BW282" i="1"/>
  <c r="BF225" i="1"/>
  <c r="BF211" i="1"/>
  <c r="BW285" i="1"/>
  <c r="BW286" i="1"/>
  <c r="BW287" i="1"/>
  <c r="BW288" i="1"/>
  <c r="BW289" i="1"/>
  <c r="BW291" i="1"/>
  <c r="BW292" i="1"/>
  <c r="BF303" i="1"/>
  <c r="BW297" i="1"/>
  <c r="BW299" i="1"/>
  <c r="BW301" i="1"/>
  <c r="BF328" i="1"/>
  <c r="BF295" i="1"/>
  <c r="BW304" i="1"/>
  <c r="BW305" i="1"/>
  <c r="BW306" i="1"/>
  <c r="BW307" i="1"/>
  <c r="BW308" i="1"/>
  <c r="BW309" i="1"/>
  <c r="BW310" i="1"/>
  <c r="BW311" i="1"/>
  <c r="BW313" i="1"/>
  <c r="BW314" i="1"/>
  <c r="BW315" i="1"/>
  <c r="BW319" i="1"/>
  <c r="BW320" i="1"/>
  <c r="BW323" i="1"/>
  <c r="BW324" i="1"/>
  <c r="BW325" i="1"/>
  <c r="BW329" i="1"/>
  <c r="BW330" i="1"/>
  <c r="BW331" i="1"/>
  <c r="BW332" i="1"/>
  <c r="BF298" i="1"/>
  <c r="BW334" i="1"/>
  <c r="BW335" i="1"/>
  <c r="BW336" i="1"/>
  <c r="BW337" i="1"/>
  <c r="BW339" i="1"/>
  <c r="BW340" i="1"/>
  <c r="BW341" i="1"/>
  <c r="BW344" i="1"/>
  <c r="BW345" i="1"/>
  <c r="BF322" i="1"/>
  <c r="BW357" i="1"/>
  <c r="BW360" i="1"/>
  <c r="BW361" i="1"/>
  <c r="BW364" i="1"/>
  <c r="BW365" i="1"/>
  <c r="BW369" i="1"/>
  <c r="BW372" i="1"/>
  <c r="BW373" i="1"/>
  <c r="BW376" i="1"/>
  <c r="BW377" i="1"/>
  <c r="BW378" i="1"/>
  <c r="BW381" i="1"/>
  <c r="BW382" i="1"/>
  <c r="BF416" i="1"/>
  <c r="BW386" i="1"/>
  <c r="BW388" i="1"/>
  <c r="BW389" i="1"/>
  <c r="BW390" i="1"/>
  <c r="BW392" i="1"/>
  <c r="BW393" i="1"/>
  <c r="BW396" i="1"/>
  <c r="BW398" i="1"/>
  <c r="BF440" i="1"/>
  <c r="BW400" i="1"/>
  <c r="BW401" i="1"/>
  <c r="BW402" i="1"/>
  <c r="BW404" i="1"/>
  <c r="BW405" i="1"/>
  <c r="BW406" i="1"/>
  <c r="BW408" i="1"/>
  <c r="BW409" i="1"/>
  <c r="BW410" i="1"/>
  <c r="BW412" i="1"/>
  <c r="BW413" i="1"/>
  <c r="BW414" i="1"/>
  <c r="BW418" i="1"/>
  <c r="BF385" i="1"/>
  <c r="BW420" i="1"/>
  <c r="BW422" i="1"/>
  <c r="BF424" i="1"/>
  <c r="BF399" i="1"/>
  <c r="BW399" i="1" s="1"/>
  <c r="BW425" i="1"/>
  <c r="BW426" i="1"/>
  <c r="BW428" i="1"/>
  <c r="BW430" i="1"/>
  <c r="BW432" i="1"/>
  <c r="BW433" i="1"/>
  <c r="BW436" i="1"/>
  <c r="BW437" i="1"/>
  <c r="BW438" i="1"/>
  <c r="BW439" i="1"/>
  <c r="BF419" i="1"/>
  <c r="BW419" i="1" s="1"/>
  <c r="BF442" i="1"/>
  <c r="BW444" i="1"/>
  <c r="BW446" i="1"/>
  <c r="BW447" i="1"/>
  <c r="BW448" i="1"/>
  <c r="BF449" i="1"/>
  <c r="BW452" i="1"/>
  <c r="BW453" i="1"/>
  <c r="BW454" i="1"/>
  <c r="BW455" i="1"/>
  <c r="BW456" i="1"/>
  <c r="BW457" i="1"/>
  <c r="BW460" i="1"/>
  <c r="BY8" i="1"/>
  <c r="BX8" i="1"/>
  <c r="I8" i="1"/>
  <c r="I7" i="1"/>
  <c r="BX7" i="1"/>
  <c r="BY7" i="1"/>
  <c r="BW135" i="1" l="1"/>
  <c r="BW333" i="1"/>
  <c r="BW40" i="1"/>
  <c r="BW256" i="1"/>
  <c r="BW374" i="1"/>
  <c r="BW350" i="1"/>
  <c r="BW423" i="1"/>
  <c r="BW82" i="1"/>
  <c r="BW78" i="1"/>
  <c r="BW141" i="1"/>
  <c r="BW231" i="1"/>
  <c r="BW8" i="1"/>
  <c r="BZ8" i="1" s="1"/>
  <c r="BW12" i="1"/>
  <c r="BW327" i="1"/>
  <c r="BV423" i="1"/>
  <c r="BV302" i="1"/>
  <c r="BZ302" i="1" s="1"/>
  <c r="BV374" i="1"/>
  <c r="BV350" i="1"/>
  <c r="BZ350" i="1" s="1"/>
  <c r="BV327" i="1"/>
  <c r="BV333" i="1"/>
  <c r="BV256" i="1"/>
  <c r="BV231" i="1"/>
  <c r="BV221" i="1"/>
  <c r="BZ221" i="1" s="1"/>
  <c r="BV141" i="1"/>
  <c r="BV82" i="1"/>
  <c r="BV78" i="1"/>
  <c r="BV135" i="1"/>
  <c r="BV40" i="1"/>
  <c r="BV12" i="1"/>
  <c r="BV7" i="1"/>
  <c r="N33" i="32"/>
  <c r="N34" i="32"/>
  <c r="N35" i="32"/>
  <c r="N36" i="32"/>
  <c r="N37" i="32"/>
  <c r="N38" i="32"/>
  <c r="N39" i="32"/>
  <c r="N40" i="32"/>
  <c r="N41" i="32"/>
  <c r="N42" i="32"/>
  <c r="N43" i="32"/>
  <c r="N44" i="32"/>
  <c r="N45" i="32"/>
  <c r="N46" i="32"/>
  <c r="N18" i="32"/>
  <c r="N19" i="32"/>
  <c r="N20" i="32"/>
  <c r="N21" i="32"/>
  <c r="N22" i="32"/>
  <c r="N23" i="32"/>
  <c r="N24" i="32"/>
  <c r="N25" i="32"/>
  <c r="N26" i="32"/>
  <c r="N27" i="32"/>
  <c r="N28" i="32"/>
  <c r="N29" i="32"/>
  <c r="N30" i="32"/>
  <c r="N31" i="32"/>
  <c r="N32" i="32"/>
  <c r="N3" i="32"/>
  <c r="N4" i="32"/>
  <c r="N5" i="32"/>
  <c r="N6" i="32"/>
  <c r="N7" i="32"/>
  <c r="N8" i="32"/>
  <c r="N9" i="32"/>
  <c r="N10" i="32"/>
  <c r="N11" i="32"/>
  <c r="N12" i="32"/>
  <c r="N13" i="32"/>
  <c r="N14" i="32"/>
  <c r="N15" i="32"/>
  <c r="N16" i="32"/>
  <c r="N17" i="32"/>
  <c r="N2" i="32"/>
  <c r="I3" i="1"/>
  <c r="I4" i="1"/>
  <c r="I5" i="1"/>
  <c r="I6" i="1"/>
  <c r="I9" i="1"/>
  <c r="I10" i="1"/>
  <c r="I13" i="1"/>
  <c r="I59" i="1"/>
  <c r="I11" i="1"/>
  <c r="I17" i="1"/>
  <c r="I27" i="1"/>
  <c r="I24" i="1"/>
  <c r="I14" i="1"/>
  <c r="I42" i="1"/>
  <c r="I30" i="1"/>
  <c r="I20" i="1"/>
  <c r="I21" i="1"/>
  <c r="I22" i="1"/>
  <c r="I23" i="1"/>
  <c r="I19" i="1"/>
  <c r="I25" i="1"/>
  <c r="I26" i="1"/>
  <c r="I32" i="1"/>
  <c r="I31" i="1"/>
  <c r="I16" i="1"/>
  <c r="I33" i="1"/>
  <c r="I34" i="1"/>
  <c r="I29" i="1"/>
  <c r="I52" i="1"/>
  <c r="I15" i="1"/>
  <c r="I18" i="1"/>
  <c r="I37" i="1"/>
  <c r="I38" i="1"/>
  <c r="I39" i="1"/>
  <c r="I41" i="1"/>
  <c r="I28" i="1"/>
  <c r="I43" i="1"/>
  <c r="I44" i="1"/>
  <c r="I45" i="1"/>
  <c r="I46" i="1"/>
  <c r="I47" i="1"/>
  <c r="I48" i="1"/>
  <c r="I49" i="1"/>
  <c r="I35" i="1"/>
  <c r="I50" i="1"/>
  <c r="I51" i="1"/>
  <c r="I53" i="1"/>
  <c r="I54" i="1"/>
  <c r="I36" i="1"/>
  <c r="I56" i="1"/>
  <c r="I57" i="1"/>
  <c r="I55" i="1"/>
  <c r="I58" i="1"/>
  <c r="I60" i="1"/>
  <c r="I128" i="1"/>
  <c r="I104" i="1"/>
  <c r="I63" i="1"/>
  <c r="I13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98" i="1"/>
  <c r="I79" i="1"/>
  <c r="I80" i="1"/>
  <c r="I81" i="1"/>
  <c r="I114" i="1"/>
  <c r="I83" i="1"/>
  <c r="I84" i="1"/>
  <c r="I85" i="1"/>
  <c r="I87" i="1"/>
  <c r="I88" i="1"/>
  <c r="I89" i="1"/>
  <c r="I90" i="1"/>
  <c r="I91" i="1"/>
  <c r="I92" i="1"/>
  <c r="I93" i="1"/>
  <c r="I94" i="1"/>
  <c r="I95" i="1"/>
  <c r="I96" i="1"/>
  <c r="I97" i="1"/>
  <c r="I133" i="1"/>
  <c r="I99" i="1"/>
  <c r="I100" i="1"/>
  <c r="I101" i="1"/>
  <c r="I64" i="1"/>
  <c r="I103" i="1"/>
  <c r="I142" i="1"/>
  <c r="I105" i="1"/>
  <c r="I106" i="1"/>
  <c r="I107" i="1"/>
  <c r="I108" i="1"/>
  <c r="I109" i="1"/>
  <c r="I110" i="1"/>
  <c r="I111" i="1"/>
  <c r="I61" i="1"/>
  <c r="I113" i="1"/>
  <c r="I112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02" i="1"/>
  <c r="I129" i="1"/>
  <c r="I130" i="1"/>
  <c r="I131" i="1"/>
  <c r="I132" i="1"/>
  <c r="I62" i="1"/>
  <c r="I136" i="1"/>
  <c r="I137" i="1"/>
  <c r="I138" i="1"/>
  <c r="I139" i="1"/>
  <c r="I140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283" i="1"/>
  <c r="I162" i="1"/>
  <c r="I189" i="1"/>
  <c r="I164" i="1"/>
  <c r="I165" i="1"/>
  <c r="I166" i="1"/>
  <c r="I167" i="1"/>
  <c r="I168" i="1"/>
  <c r="I169" i="1"/>
  <c r="I170" i="1"/>
  <c r="I20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281" i="1"/>
  <c r="I190" i="1"/>
  <c r="I191" i="1"/>
  <c r="I192" i="1"/>
  <c r="I194" i="1"/>
  <c r="I195" i="1"/>
  <c r="I196" i="1"/>
  <c r="I197" i="1"/>
  <c r="I198" i="1"/>
  <c r="I199" i="1"/>
  <c r="I200" i="1"/>
  <c r="I202" i="1"/>
  <c r="I203" i="1"/>
  <c r="I204" i="1"/>
  <c r="I205" i="1"/>
  <c r="I206" i="1"/>
  <c r="I207" i="1"/>
  <c r="I208" i="1"/>
  <c r="I209" i="1"/>
  <c r="I210" i="1"/>
  <c r="I284" i="1"/>
  <c r="I212" i="1"/>
  <c r="I213" i="1"/>
  <c r="I214" i="1"/>
  <c r="I215" i="1"/>
  <c r="I216" i="1"/>
  <c r="I217" i="1"/>
  <c r="I218" i="1"/>
  <c r="I219" i="1"/>
  <c r="I220" i="1"/>
  <c r="I255" i="1"/>
  <c r="I222" i="1"/>
  <c r="I223" i="1"/>
  <c r="I224" i="1"/>
  <c r="I226" i="1"/>
  <c r="I227" i="1"/>
  <c r="I228" i="1"/>
  <c r="I229" i="1"/>
  <c r="I230" i="1"/>
  <c r="I163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171" i="1"/>
  <c r="I252" i="1"/>
  <c r="I253" i="1"/>
  <c r="I254" i="1"/>
  <c r="I161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193" i="1"/>
  <c r="I282" i="1"/>
  <c r="I225" i="1"/>
  <c r="I211" i="1"/>
  <c r="I285" i="1"/>
  <c r="I286" i="1"/>
  <c r="I287" i="1"/>
  <c r="I288" i="1"/>
  <c r="I289" i="1"/>
  <c r="I290" i="1"/>
  <c r="I291" i="1"/>
  <c r="I292" i="1"/>
  <c r="I293" i="1"/>
  <c r="I294" i="1"/>
  <c r="I303" i="1"/>
  <c r="I296" i="1"/>
  <c r="I297" i="1"/>
  <c r="I299" i="1"/>
  <c r="I300" i="1"/>
  <c r="I301" i="1"/>
  <c r="I328" i="1"/>
  <c r="I295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3" i="1"/>
  <c r="I324" i="1"/>
  <c r="I325" i="1"/>
  <c r="I326" i="1"/>
  <c r="I329" i="1"/>
  <c r="I330" i="1"/>
  <c r="I331" i="1"/>
  <c r="I332" i="1"/>
  <c r="I298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22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5" i="1"/>
  <c r="I376" i="1"/>
  <c r="I377" i="1"/>
  <c r="I378" i="1"/>
  <c r="I379" i="1"/>
  <c r="I380" i="1"/>
  <c r="I381" i="1"/>
  <c r="I382" i="1"/>
  <c r="I383" i="1"/>
  <c r="I384" i="1"/>
  <c r="I416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440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7" i="1"/>
  <c r="I418" i="1"/>
  <c r="I385" i="1"/>
  <c r="I420" i="1"/>
  <c r="I421" i="1"/>
  <c r="I422" i="1"/>
  <c r="I424" i="1"/>
  <c r="I399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19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251" i="1"/>
  <c r="I143" i="1"/>
  <c r="I86" i="1"/>
  <c r="I460" i="1"/>
  <c r="I48" i="32"/>
  <c r="I47" i="32"/>
  <c r="BV251" i="1"/>
  <c r="BX251" i="1"/>
  <c r="BY251" i="1"/>
  <c r="BV143" i="1"/>
  <c r="BC143" i="1"/>
  <c r="BW143" i="1" s="1"/>
  <c r="BX143" i="1"/>
  <c r="BY143" i="1"/>
  <c r="BV86" i="1"/>
  <c r="BC86" i="1"/>
  <c r="BW86" i="1" s="1"/>
  <c r="BX86" i="1"/>
  <c r="BY86" i="1"/>
  <c r="I17" i="32"/>
  <c r="I18" i="32"/>
  <c r="I19" i="32"/>
  <c r="I20" i="32"/>
  <c r="I21" i="32"/>
  <c r="I22" i="32"/>
  <c r="I23" i="32"/>
  <c r="I24" i="32"/>
  <c r="I25" i="32"/>
  <c r="I26" i="32"/>
  <c r="I27" i="32"/>
  <c r="I28" i="32"/>
  <c r="I29" i="32"/>
  <c r="I30" i="32"/>
  <c r="I31" i="32"/>
  <c r="I32" i="32"/>
  <c r="I33" i="32"/>
  <c r="I34" i="32"/>
  <c r="I35" i="32"/>
  <c r="I36" i="32"/>
  <c r="I37" i="32"/>
  <c r="I38" i="32"/>
  <c r="I39" i="32"/>
  <c r="I40" i="32"/>
  <c r="I41" i="32"/>
  <c r="I42" i="32"/>
  <c r="I43" i="32"/>
  <c r="I44" i="32"/>
  <c r="I45" i="32"/>
  <c r="I46" i="32"/>
  <c r="I3" i="32"/>
  <c r="I4" i="32"/>
  <c r="I5" i="32"/>
  <c r="I6" i="32"/>
  <c r="I7" i="32"/>
  <c r="I8" i="32"/>
  <c r="I9" i="32"/>
  <c r="I10" i="32"/>
  <c r="I11" i="32"/>
  <c r="I12" i="32"/>
  <c r="I13" i="32"/>
  <c r="I14" i="32"/>
  <c r="I15" i="32"/>
  <c r="I16" i="32"/>
  <c r="I2" i="32"/>
  <c r="BC10" i="1"/>
  <c r="BC13" i="1"/>
  <c r="BC11" i="1"/>
  <c r="BC17" i="1"/>
  <c r="BC27" i="1"/>
  <c r="BC24" i="1"/>
  <c r="BC30" i="1"/>
  <c r="BC128" i="1"/>
  <c r="BC104" i="1"/>
  <c r="BC69" i="1"/>
  <c r="BC81" i="1"/>
  <c r="BC133" i="1"/>
  <c r="BC142" i="1"/>
  <c r="BC109" i="1"/>
  <c r="BC61" i="1"/>
  <c r="BC112" i="1"/>
  <c r="BC117" i="1"/>
  <c r="BC121" i="1"/>
  <c r="BC102" i="1"/>
  <c r="BC62" i="1"/>
  <c r="BC150" i="1"/>
  <c r="BC189" i="1"/>
  <c r="BC192" i="1"/>
  <c r="BC203" i="1"/>
  <c r="BC208" i="1"/>
  <c r="BC255" i="1"/>
  <c r="BC163" i="1"/>
  <c r="BC171" i="1"/>
  <c r="BC253" i="1"/>
  <c r="BC161" i="1"/>
  <c r="BC303" i="1"/>
  <c r="BC328" i="1"/>
  <c r="BC321" i="1"/>
  <c r="BC326" i="1"/>
  <c r="BC298" i="1"/>
  <c r="BC395" i="1"/>
  <c r="BC440" i="1"/>
  <c r="BC385" i="1"/>
  <c r="BC424" i="1"/>
  <c r="BC442" i="1"/>
  <c r="BC445" i="1"/>
  <c r="BW445" i="1" s="1"/>
  <c r="BC449" i="1"/>
  <c r="BZ135" i="1" l="1"/>
  <c r="BZ327" i="1"/>
  <c r="BZ333" i="1"/>
  <c r="BZ423" i="1"/>
  <c r="BZ374" i="1"/>
  <c r="BZ12" i="1"/>
  <c r="BZ78" i="1"/>
  <c r="BZ82" i="1"/>
  <c r="BZ256" i="1"/>
  <c r="BZ40" i="1"/>
  <c r="BZ141" i="1"/>
  <c r="BZ231" i="1"/>
  <c r="BZ7" i="1"/>
  <c r="BZ251" i="1"/>
  <c r="BZ143" i="1"/>
  <c r="BZ86" i="1"/>
  <c r="AE6" i="1"/>
  <c r="AZ13" i="1" l="1"/>
  <c r="AZ11" i="1"/>
  <c r="AZ17" i="1"/>
  <c r="AZ27" i="1"/>
  <c r="AZ24" i="1"/>
  <c r="AZ32" i="1"/>
  <c r="AZ30" i="1"/>
  <c r="AZ42" i="1"/>
  <c r="AZ14" i="1"/>
  <c r="AZ16" i="1"/>
  <c r="AZ19" i="1"/>
  <c r="AZ33" i="1"/>
  <c r="AZ10" i="1"/>
  <c r="AZ52" i="1"/>
  <c r="AZ59" i="1"/>
  <c r="AZ6" i="1"/>
  <c r="AZ34" i="1"/>
  <c r="BW34" i="1" s="1"/>
  <c r="AZ29" i="1"/>
  <c r="BW29" i="1" s="1"/>
  <c r="AZ31" i="1"/>
  <c r="AZ62" i="1"/>
  <c r="AZ95" i="1"/>
  <c r="AZ61" i="1"/>
  <c r="AZ104" i="1"/>
  <c r="AZ112" i="1"/>
  <c r="AZ81" i="1"/>
  <c r="AZ128" i="1"/>
  <c r="AZ125" i="1"/>
  <c r="AZ117" i="1"/>
  <c r="AZ133" i="1"/>
  <c r="AZ85" i="1"/>
  <c r="AZ109" i="1"/>
  <c r="AZ114" i="1"/>
  <c r="AZ98" i="1"/>
  <c r="AZ113" i="1"/>
  <c r="BW113" i="1" s="1"/>
  <c r="AZ83" i="1"/>
  <c r="AZ92" i="1"/>
  <c r="BW92" i="1" s="1"/>
  <c r="AZ102" i="1"/>
  <c r="AZ66" i="1"/>
  <c r="BW66" i="1" s="1"/>
  <c r="AZ255" i="1"/>
  <c r="AZ151" i="1"/>
  <c r="BW151" i="1" s="1"/>
  <c r="AZ154" i="1"/>
  <c r="BW154" i="1" s="1"/>
  <c r="AZ197" i="1"/>
  <c r="AZ163" i="1"/>
  <c r="AZ152" i="1"/>
  <c r="BW152" i="1" s="1"/>
  <c r="AZ233" i="1"/>
  <c r="BW233" i="1" s="1"/>
  <c r="AZ253" i="1"/>
  <c r="AZ150" i="1"/>
  <c r="AZ225" i="1"/>
  <c r="AZ211" i="1"/>
  <c r="BW211" i="1" s="1"/>
  <c r="AZ171" i="1"/>
  <c r="AZ192" i="1"/>
  <c r="AZ182" i="1"/>
  <c r="BW182" i="1" s="1"/>
  <c r="AZ212" i="1"/>
  <c r="AZ155" i="1"/>
  <c r="BW155" i="1" s="1"/>
  <c r="AZ328" i="1"/>
  <c r="AZ295" i="1"/>
  <c r="AZ316" i="1"/>
  <c r="BW316" i="1" s="1"/>
  <c r="AZ318" i="1"/>
  <c r="BW318" i="1" s="1"/>
  <c r="AZ321" i="1"/>
  <c r="AZ326" i="1"/>
  <c r="AZ298" i="1"/>
  <c r="AZ348" i="1"/>
  <c r="BW348" i="1" s="1"/>
  <c r="AZ322" i="1"/>
  <c r="BW322" i="1" s="1"/>
  <c r="AZ352" i="1"/>
  <c r="BW352" i="1" s="1"/>
  <c r="AZ353" i="1"/>
  <c r="BW353" i="1" s="1"/>
  <c r="AZ355" i="1"/>
  <c r="AZ356" i="1"/>
  <c r="AZ380" i="1"/>
  <c r="AZ384" i="1"/>
  <c r="BW384" i="1" s="1"/>
  <c r="AZ416" i="1"/>
  <c r="BW416" i="1" s="1"/>
  <c r="AZ394" i="1"/>
  <c r="AZ395" i="1"/>
  <c r="AZ397" i="1"/>
  <c r="BW397" i="1" s="1"/>
  <c r="AZ415" i="1"/>
  <c r="AZ385" i="1"/>
  <c r="AZ421" i="1"/>
  <c r="BW421" i="1" s="1"/>
  <c r="AZ424" i="1"/>
  <c r="AZ429" i="1"/>
  <c r="BW429" i="1" s="1"/>
  <c r="AZ434" i="1"/>
  <c r="AZ441" i="1"/>
  <c r="BW441" i="1" s="1"/>
  <c r="AZ442" i="1"/>
  <c r="AZ443" i="1"/>
  <c r="BW443" i="1" s="1"/>
  <c r="AW3" i="1"/>
  <c r="AW4" i="1"/>
  <c r="AW13" i="1"/>
  <c r="AW9" i="1"/>
  <c r="AW11" i="1"/>
  <c r="AW17" i="1"/>
  <c r="AW27" i="1"/>
  <c r="AW24" i="1"/>
  <c r="AW30" i="1"/>
  <c r="AW42" i="1"/>
  <c r="AW14" i="1"/>
  <c r="AW20" i="1"/>
  <c r="AW21" i="1"/>
  <c r="AW22" i="1"/>
  <c r="AW23" i="1"/>
  <c r="AW16" i="1"/>
  <c r="AW25" i="1"/>
  <c r="AW26" i="1"/>
  <c r="AW19" i="1"/>
  <c r="AW33" i="1"/>
  <c r="AW10" i="1"/>
  <c r="AW59" i="1"/>
  <c r="AW6" i="1"/>
  <c r="AW34" i="1"/>
  <c r="AW37" i="1"/>
  <c r="AW38" i="1"/>
  <c r="AW39" i="1"/>
  <c r="AW41" i="1"/>
  <c r="AW29" i="1"/>
  <c r="AW43" i="1"/>
  <c r="AW44" i="1"/>
  <c r="AW45" i="1"/>
  <c r="AW46" i="1"/>
  <c r="AW47" i="1"/>
  <c r="AW48" i="1"/>
  <c r="AW49" i="1"/>
  <c r="AW53" i="1"/>
  <c r="AW54" i="1"/>
  <c r="AW56" i="1"/>
  <c r="AW57" i="1"/>
  <c r="AW31" i="1"/>
  <c r="AW60" i="1"/>
  <c r="AW62" i="1"/>
  <c r="AW95" i="1"/>
  <c r="AW63" i="1"/>
  <c r="AW134" i="1"/>
  <c r="AW61" i="1"/>
  <c r="AW104" i="1"/>
  <c r="AW67" i="1"/>
  <c r="AW68" i="1"/>
  <c r="AW70" i="1"/>
  <c r="AW71" i="1"/>
  <c r="AW72" i="1"/>
  <c r="AW73" i="1"/>
  <c r="AW74" i="1"/>
  <c r="AW75" i="1"/>
  <c r="AW76" i="1"/>
  <c r="AW77" i="1"/>
  <c r="AW112" i="1"/>
  <c r="AW79" i="1"/>
  <c r="AW81" i="1"/>
  <c r="AW84" i="1"/>
  <c r="AW125" i="1"/>
  <c r="AW87" i="1"/>
  <c r="AW88" i="1"/>
  <c r="AW89" i="1"/>
  <c r="AW90" i="1"/>
  <c r="AW91" i="1"/>
  <c r="AW93" i="1"/>
  <c r="AW94" i="1"/>
  <c r="AW133" i="1"/>
  <c r="AW101" i="1"/>
  <c r="AW103" i="1"/>
  <c r="AW105" i="1"/>
  <c r="AW107" i="1"/>
  <c r="AW108" i="1"/>
  <c r="AW109" i="1"/>
  <c r="AW114" i="1"/>
  <c r="AW98" i="1"/>
  <c r="AW113" i="1"/>
  <c r="AW115" i="1"/>
  <c r="AW83" i="1"/>
  <c r="AW118" i="1"/>
  <c r="AW119" i="1"/>
  <c r="AW120" i="1"/>
  <c r="AW122" i="1"/>
  <c r="AW123" i="1"/>
  <c r="AW124" i="1"/>
  <c r="AW92" i="1"/>
  <c r="AW126" i="1"/>
  <c r="AW127" i="1"/>
  <c r="AW102" i="1"/>
  <c r="AW129" i="1"/>
  <c r="AW130" i="1"/>
  <c r="AW132" i="1"/>
  <c r="AW66" i="1"/>
  <c r="AW136" i="1"/>
  <c r="AW137" i="1"/>
  <c r="AW138" i="1"/>
  <c r="AW139" i="1"/>
  <c r="AW140" i="1"/>
  <c r="AW144" i="1"/>
  <c r="AW145" i="1"/>
  <c r="AW148" i="1"/>
  <c r="AW149" i="1"/>
  <c r="AW255" i="1"/>
  <c r="AW151" i="1"/>
  <c r="AW153" i="1"/>
  <c r="AW154" i="1"/>
  <c r="AW197" i="1"/>
  <c r="AW163" i="1"/>
  <c r="AW156" i="1"/>
  <c r="AW157" i="1"/>
  <c r="AW158" i="1"/>
  <c r="AW159" i="1"/>
  <c r="AW160" i="1"/>
  <c r="AW162" i="1"/>
  <c r="AW164" i="1"/>
  <c r="AW165" i="1"/>
  <c r="AW152" i="1"/>
  <c r="AW167" i="1"/>
  <c r="AW168" i="1"/>
  <c r="AW169" i="1"/>
  <c r="AW172" i="1"/>
  <c r="AW173" i="1"/>
  <c r="AW175" i="1"/>
  <c r="AW176" i="1"/>
  <c r="AW177" i="1"/>
  <c r="AW178" i="1"/>
  <c r="AW179" i="1"/>
  <c r="AW180" i="1"/>
  <c r="AW181" i="1"/>
  <c r="AW233" i="1"/>
  <c r="AW184" i="1"/>
  <c r="AW185" i="1"/>
  <c r="AW186" i="1"/>
  <c r="AW187" i="1"/>
  <c r="AW188" i="1"/>
  <c r="AW190" i="1"/>
  <c r="AW253" i="1"/>
  <c r="AW195" i="1"/>
  <c r="AW196" i="1"/>
  <c r="AW150" i="1"/>
  <c r="AW200" i="1"/>
  <c r="AW202" i="1"/>
  <c r="AW204" i="1"/>
  <c r="AW205" i="1"/>
  <c r="AW206" i="1"/>
  <c r="AW207" i="1"/>
  <c r="AW209" i="1"/>
  <c r="AW284" i="1"/>
  <c r="AW225" i="1"/>
  <c r="AW213" i="1"/>
  <c r="AW214" i="1"/>
  <c r="AW215" i="1"/>
  <c r="AW216" i="1"/>
  <c r="AW217" i="1"/>
  <c r="AW218" i="1"/>
  <c r="AW219" i="1"/>
  <c r="AW220" i="1"/>
  <c r="AW211" i="1"/>
  <c r="AW222" i="1"/>
  <c r="AW224" i="1"/>
  <c r="AW226" i="1"/>
  <c r="AW227" i="1"/>
  <c r="AW228" i="1"/>
  <c r="AW229" i="1"/>
  <c r="AW230" i="1"/>
  <c r="AW171" i="1"/>
  <c r="AW232" i="1"/>
  <c r="AW234" i="1"/>
  <c r="AW235" i="1"/>
  <c r="AW236" i="1"/>
  <c r="AW237" i="1"/>
  <c r="AW238" i="1"/>
  <c r="AW240" i="1"/>
  <c r="AW241" i="1"/>
  <c r="AW243" i="1"/>
  <c r="AW244" i="1"/>
  <c r="AW245" i="1"/>
  <c r="AW247" i="1"/>
  <c r="AW248" i="1"/>
  <c r="AW249" i="1"/>
  <c r="AW192" i="1"/>
  <c r="AW182" i="1"/>
  <c r="AW252" i="1"/>
  <c r="AW212" i="1"/>
  <c r="AW254" i="1"/>
  <c r="AW257" i="1"/>
  <c r="AW258" i="1"/>
  <c r="AW259" i="1"/>
  <c r="AW260" i="1"/>
  <c r="AW261" i="1"/>
  <c r="AW262" i="1"/>
  <c r="AW263" i="1"/>
  <c r="AW264" i="1"/>
  <c r="AW265" i="1"/>
  <c r="AW266" i="1"/>
  <c r="AW268" i="1"/>
  <c r="AW270" i="1"/>
  <c r="AW271" i="1"/>
  <c r="AW273" i="1"/>
  <c r="AW274" i="1"/>
  <c r="AW276" i="1"/>
  <c r="AW277" i="1"/>
  <c r="AW278" i="1"/>
  <c r="AW279" i="1"/>
  <c r="AW280" i="1"/>
  <c r="AW282" i="1"/>
  <c r="AW155" i="1"/>
  <c r="AW285" i="1"/>
  <c r="AW286" i="1"/>
  <c r="AW287" i="1"/>
  <c r="AW288" i="1"/>
  <c r="AW289" i="1"/>
  <c r="AW290" i="1"/>
  <c r="AW291" i="1"/>
  <c r="AW292" i="1"/>
  <c r="AW296" i="1"/>
  <c r="AW297" i="1"/>
  <c r="AW299" i="1"/>
  <c r="AW300" i="1"/>
  <c r="AW301" i="1"/>
  <c r="AW328" i="1"/>
  <c r="AW295" i="1"/>
  <c r="AW304" i="1"/>
  <c r="AW305" i="1"/>
  <c r="AW306" i="1"/>
  <c r="AW307" i="1"/>
  <c r="AW308" i="1"/>
  <c r="AW309" i="1"/>
  <c r="AW310" i="1"/>
  <c r="AW311" i="1"/>
  <c r="AW312" i="1"/>
  <c r="AW313" i="1"/>
  <c r="AW314" i="1"/>
  <c r="AW315" i="1"/>
  <c r="AW316" i="1"/>
  <c r="AW318" i="1"/>
  <c r="AW319" i="1"/>
  <c r="AW320" i="1"/>
  <c r="AW321" i="1"/>
  <c r="AW323" i="1"/>
  <c r="AW324" i="1"/>
  <c r="AW325" i="1"/>
  <c r="AW326" i="1"/>
  <c r="AW329" i="1"/>
  <c r="AW330" i="1"/>
  <c r="AW331" i="1"/>
  <c r="AW332" i="1"/>
  <c r="AW298" i="1"/>
  <c r="AW334" i="1"/>
  <c r="AW335" i="1"/>
  <c r="AW336" i="1"/>
  <c r="AW337" i="1"/>
  <c r="AW338" i="1"/>
  <c r="AW339" i="1"/>
  <c r="AW340" i="1"/>
  <c r="AW341" i="1"/>
  <c r="AW342" i="1"/>
  <c r="AW343" i="1"/>
  <c r="AW344" i="1"/>
  <c r="AW345" i="1"/>
  <c r="AW346" i="1"/>
  <c r="AW347" i="1"/>
  <c r="AW348" i="1"/>
  <c r="AW322" i="1"/>
  <c r="AW351" i="1"/>
  <c r="AW352" i="1"/>
  <c r="AW353" i="1"/>
  <c r="AW354" i="1"/>
  <c r="AW355" i="1"/>
  <c r="AW356" i="1"/>
  <c r="AW357" i="1"/>
  <c r="AW358" i="1"/>
  <c r="AW359" i="1"/>
  <c r="AW360" i="1"/>
  <c r="AW361" i="1"/>
  <c r="AW362" i="1"/>
  <c r="AW363" i="1"/>
  <c r="AW364" i="1"/>
  <c r="AW365" i="1"/>
  <c r="AW369" i="1"/>
  <c r="AW371" i="1"/>
  <c r="AW372" i="1"/>
  <c r="AW373" i="1"/>
  <c r="AW375" i="1"/>
  <c r="AW376" i="1"/>
  <c r="AW377" i="1"/>
  <c r="AW378" i="1"/>
  <c r="AW379" i="1"/>
  <c r="AW380" i="1"/>
  <c r="AW381" i="1"/>
  <c r="AW382" i="1"/>
  <c r="AW383" i="1"/>
  <c r="AW384" i="1"/>
  <c r="AW416" i="1"/>
  <c r="AW386" i="1"/>
  <c r="AW388" i="1"/>
  <c r="AW389" i="1"/>
  <c r="AW390" i="1"/>
  <c r="AW391" i="1"/>
  <c r="AW392" i="1"/>
  <c r="AW393" i="1"/>
  <c r="AW394" i="1"/>
  <c r="AW395" i="1"/>
  <c r="AW396" i="1"/>
  <c r="AW398" i="1"/>
  <c r="AW400" i="1"/>
  <c r="AW401" i="1"/>
  <c r="AW402" i="1"/>
  <c r="AW403" i="1"/>
  <c r="AW404" i="1"/>
  <c r="AW405" i="1"/>
  <c r="AW406" i="1"/>
  <c r="AW407" i="1"/>
  <c r="AW408" i="1"/>
  <c r="AW409" i="1"/>
  <c r="AW410" i="1"/>
  <c r="AW412" i="1"/>
  <c r="AW413" i="1"/>
  <c r="AW414" i="1"/>
  <c r="AW415" i="1"/>
  <c r="AW418" i="1"/>
  <c r="AW385" i="1"/>
  <c r="AW420" i="1"/>
  <c r="AW422" i="1"/>
  <c r="AW424" i="1"/>
  <c r="AW399" i="1"/>
  <c r="AW425" i="1"/>
  <c r="AW426" i="1"/>
  <c r="AW427" i="1"/>
  <c r="AW428" i="1"/>
  <c r="AW429" i="1"/>
  <c r="AW430" i="1"/>
  <c r="AW432" i="1"/>
  <c r="AW433" i="1"/>
  <c r="AW434" i="1"/>
  <c r="AW436" i="1"/>
  <c r="AW437" i="1"/>
  <c r="AW438" i="1"/>
  <c r="AW439" i="1"/>
  <c r="AW419" i="1"/>
  <c r="AW441" i="1"/>
  <c r="AW442" i="1"/>
  <c r="AW443" i="1"/>
  <c r="AW444" i="1"/>
  <c r="AW445" i="1"/>
  <c r="AW446" i="1"/>
  <c r="AW447" i="1"/>
  <c r="AW448" i="1"/>
  <c r="AW450" i="1"/>
  <c r="AW451" i="1"/>
  <c r="AW452" i="1"/>
  <c r="AW453" i="1"/>
  <c r="AW454" i="1"/>
  <c r="AW455" i="1"/>
  <c r="AW456" i="1"/>
  <c r="AW457" i="1"/>
  <c r="AW458" i="1"/>
  <c r="AW460" i="1"/>
  <c r="AT3" i="1"/>
  <c r="AT4" i="1"/>
  <c r="AT13" i="1"/>
  <c r="AT9" i="1"/>
  <c r="AT11" i="1"/>
  <c r="AT17" i="1"/>
  <c r="AT27" i="1"/>
  <c r="AT24" i="1"/>
  <c r="AT32" i="1"/>
  <c r="AT30" i="1"/>
  <c r="AT42" i="1"/>
  <c r="AT14" i="1"/>
  <c r="AT20" i="1"/>
  <c r="AT21" i="1"/>
  <c r="AT22" i="1"/>
  <c r="AT23" i="1"/>
  <c r="AT16" i="1"/>
  <c r="AT25" i="1"/>
  <c r="AT26" i="1"/>
  <c r="AT19" i="1"/>
  <c r="AT33" i="1"/>
  <c r="AT10" i="1"/>
  <c r="AT52" i="1"/>
  <c r="AT59" i="1"/>
  <c r="AT6" i="1"/>
  <c r="AT34" i="1"/>
  <c r="AT37" i="1"/>
  <c r="AT38" i="1"/>
  <c r="AT39" i="1"/>
  <c r="AT41" i="1"/>
  <c r="AT29" i="1"/>
  <c r="AT43" i="1"/>
  <c r="AT44" i="1"/>
  <c r="AT45" i="1"/>
  <c r="AT46" i="1"/>
  <c r="AT47" i="1"/>
  <c r="AT48" i="1"/>
  <c r="AT49" i="1"/>
  <c r="AT53" i="1"/>
  <c r="AT54" i="1"/>
  <c r="AT56" i="1"/>
  <c r="AT57" i="1"/>
  <c r="AT31" i="1"/>
  <c r="AT60" i="1"/>
  <c r="AT62" i="1"/>
  <c r="AT95" i="1"/>
  <c r="AT63" i="1"/>
  <c r="AT134" i="1"/>
  <c r="AT61" i="1"/>
  <c r="AT104" i="1"/>
  <c r="AT67" i="1"/>
  <c r="AT68" i="1"/>
  <c r="AT70" i="1"/>
  <c r="AT71" i="1"/>
  <c r="AT72" i="1"/>
  <c r="AT73" i="1"/>
  <c r="AT74" i="1"/>
  <c r="AT75" i="1"/>
  <c r="AT76" i="1"/>
  <c r="AT77" i="1"/>
  <c r="AT112" i="1"/>
  <c r="AT79" i="1"/>
  <c r="AT81" i="1"/>
  <c r="AT84" i="1"/>
  <c r="AT125" i="1"/>
  <c r="AT87" i="1"/>
  <c r="AT88" i="1"/>
  <c r="AT89" i="1"/>
  <c r="AT90" i="1"/>
  <c r="AT91" i="1"/>
  <c r="AT117" i="1"/>
  <c r="AT93" i="1"/>
  <c r="AT94" i="1"/>
  <c r="AT133" i="1"/>
  <c r="AT85" i="1"/>
  <c r="AT101" i="1"/>
  <c r="AT103" i="1"/>
  <c r="AT105" i="1"/>
  <c r="AT107" i="1"/>
  <c r="AT108" i="1"/>
  <c r="AT109" i="1"/>
  <c r="AT114" i="1"/>
  <c r="AT98" i="1"/>
  <c r="AT113" i="1"/>
  <c r="AT115" i="1"/>
  <c r="AT83" i="1"/>
  <c r="AT118" i="1"/>
  <c r="AT119" i="1"/>
  <c r="AT120" i="1"/>
  <c r="AT122" i="1"/>
  <c r="AT123" i="1"/>
  <c r="AT124" i="1"/>
  <c r="AT92" i="1"/>
  <c r="AT126" i="1"/>
  <c r="AT127" i="1"/>
  <c r="AT102" i="1"/>
  <c r="AT129" i="1"/>
  <c r="AT130" i="1"/>
  <c r="AT132" i="1"/>
  <c r="AT66" i="1"/>
  <c r="AT136" i="1"/>
  <c r="AT137" i="1"/>
  <c r="AT138" i="1"/>
  <c r="AT139" i="1"/>
  <c r="AT140" i="1"/>
  <c r="AT144" i="1"/>
  <c r="AT145" i="1"/>
  <c r="AT148" i="1"/>
  <c r="AT149" i="1"/>
  <c r="AT255" i="1"/>
  <c r="AT151" i="1"/>
  <c r="AT153" i="1"/>
  <c r="AT154" i="1"/>
  <c r="AT197" i="1"/>
  <c r="AT163" i="1"/>
  <c r="AT156" i="1"/>
  <c r="AT157" i="1"/>
  <c r="AT158" i="1"/>
  <c r="AT159" i="1"/>
  <c r="AT160" i="1"/>
  <c r="AT162" i="1"/>
  <c r="AT164" i="1"/>
  <c r="AT165" i="1"/>
  <c r="AT152" i="1"/>
  <c r="AT167" i="1"/>
  <c r="AT168" i="1"/>
  <c r="AT169" i="1"/>
  <c r="AT172" i="1"/>
  <c r="AT173" i="1"/>
  <c r="AT175" i="1"/>
  <c r="AT176" i="1"/>
  <c r="AT177" i="1"/>
  <c r="AT178" i="1"/>
  <c r="AT179" i="1"/>
  <c r="AT180" i="1"/>
  <c r="AT181" i="1"/>
  <c r="AT233" i="1"/>
  <c r="AT184" i="1"/>
  <c r="AT185" i="1"/>
  <c r="AT186" i="1"/>
  <c r="AT187" i="1"/>
  <c r="AT188" i="1"/>
  <c r="AT190" i="1"/>
  <c r="AT253" i="1"/>
  <c r="AT195" i="1"/>
  <c r="AT196" i="1"/>
  <c r="AT150" i="1"/>
  <c r="AT200" i="1"/>
  <c r="AT202" i="1"/>
  <c r="AT204" i="1"/>
  <c r="AT205" i="1"/>
  <c r="AT206" i="1"/>
  <c r="AT207" i="1"/>
  <c r="AT209" i="1"/>
  <c r="AT284" i="1"/>
  <c r="AT225" i="1"/>
  <c r="AT213" i="1"/>
  <c r="AT214" i="1"/>
  <c r="AT215" i="1"/>
  <c r="AT216" i="1"/>
  <c r="AT217" i="1"/>
  <c r="AT218" i="1"/>
  <c r="AT219" i="1"/>
  <c r="AT220" i="1"/>
  <c r="AT211" i="1"/>
  <c r="AT222" i="1"/>
  <c r="AT224" i="1"/>
  <c r="AT226" i="1"/>
  <c r="AT227" i="1"/>
  <c r="AT228" i="1"/>
  <c r="AT229" i="1"/>
  <c r="AT230" i="1"/>
  <c r="AT171" i="1"/>
  <c r="AT232" i="1"/>
  <c r="AT234" i="1"/>
  <c r="AT235" i="1"/>
  <c r="AT236" i="1"/>
  <c r="AT237" i="1"/>
  <c r="AT238" i="1"/>
  <c r="AT240" i="1"/>
  <c r="AT241" i="1"/>
  <c r="AT243" i="1"/>
  <c r="AT244" i="1"/>
  <c r="AT245" i="1"/>
  <c r="AT247" i="1"/>
  <c r="AT248" i="1"/>
  <c r="AT249" i="1"/>
  <c r="AT192" i="1"/>
  <c r="AT182" i="1"/>
  <c r="AT252" i="1"/>
  <c r="AT212" i="1"/>
  <c r="AT254" i="1"/>
  <c r="AT257" i="1"/>
  <c r="AT258" i="1"/>
  <c r="AT259" i="1"/>
  <c r="AT260" i="1"/>
  <c r="AT261" i="1"/>
  <c r="AT262" i="1"/>
  <c r="AT263" i="1"/>
  <c r="AT264" i="1"/>
  <c r="AT265" i="1"/>
  <c r="AT266" i="1"/>
  <c r="AT268" i="1"/>
  <c r="AT270" i="1"/>
  <c r="AT271" i="1"/>
  <c r="AT273" i="1"/>
  <c r="AT274" i="1"/>
  <c r="AT276" i="1"/>
  <c r="AT277" i="1"/>
  <c r="AT278" i="1"/>
  <c r="AT279" i="1"/>
  <c r="AT280" i="1"/>
  <c r="AT282" i="1"/>
  <c r="AT155" i="1"/>
  <c r="AT285" i="1"/>
  <c r="AT286" i="1"/>
  <c r="AT287" i="1"/>
  <c r="AT288" i="1"/>
  <c r="AT289" i="1"/>
  <c r="AT290" i="1"/>
  <c r="AT291" i="1"/>
  <c r="AT292" i="1"/>
  <c r="AT296" i="1"/>
  <c r="AT297" i="1"/>
  <c r="AT299" i="1"/>
  <c r="AT300" i="1"/>
  <c r="AT301" i="1"/>
  <c r="AT328" i="1"/>
  <c r="AT295" i="1"/>
  <c r="AT304" i="1"/>
  <c r="AT305" i="1"/>
  <c r="AT306" i="1"/>
  <c r="AT307" i="1"/>
  <c r="AT308" i="1"/>
  <c r="AT309" i="1"/>
  <c r="AT310" i="1"/>
  <c r="AT311" i="1"/>
  <c r="AT312" i="1"/>
  <c r="AT313" i="1"/>
  <c r="AT314" i="1"/>
  <c r="AT315" i="1"/>
  <c r="AT316" i="1"/>
  <c r="AT318" i="1"/>
  <c r="AT319" i="1"/>
  <c r="AT320" i="1"/>
  <c r="AT321" i="1"/>
  <c r="AT323" i="1"/>
  <c r="AT324" i="1"/>
  <c r="AT325" i="1"/>
  <c r="AT326" i="1"/>
  <c r="AT329" i="1"/>
  <c r="AT330" i="1"/>
  <c r="AT331" i="1"/>
  <c r="AT332" i="1"/>
  <c r="AT334" i="1"/>
  <c r="AT335" i="1"/>
  <c r="AT336" i="1"/>
  <c r="AT337" i="1"/>
  <c r="AT338" i="1"/>
  <c r="AT339" i="1"/>
  <c r="AT340" i="1"/>
  <c r="AT341" i="1"/>
  <c r="AT342" i="1"/>
  <c r="AT343" i="1"/>
  <c r="AT344" i="1"/>
  <c r="AT345" i="1"/>
  <c r="AT346" i="1"/>
  <c r="AT347" i="1"/>
  <c r="AT348" i="1"/>
  <c r="AT322" i="1"/>
  <c r="AT351" i="1"/>
  <c r="AT352" i="1"/>
  <c r="AT353" i="1"/>
  <c r="AT354" i="1"/>
  <c r="AT355" i="1"/>
  <c r="AT356" i="1"/>
  <c r="AT357" i="1"/>
  <c r="AT358" i="1"/>
  <c r="AT359" i="1"/>
  <c r="AT360" i="1"/>
  <c r="AT361" i="1"/>
  <c r="AT362" i="1"/>
  <c r="AT363" i="1"/>
  <c r="AT364" i="1"/>
  <c r="AT365" i="1"/>
  <c r="AT369" i="1"/>
  <c r="AT371" i="1"/>
  <c r="AT372" i="1"/>
  <c r="AT373" i="1"/>
  <c r="AT375" i="1"/>
  <c r="AT376" i="1"/>
  <c r="AT377" i="1"/>
  <c r="AT378" i="1"/>
  <c r="AT379" i="1"/>
  <c r="AT380" i="1"/>
  <c r="AT381" i="1"/>
  <c r="AT382" i="1"/>
  <c r="AT383" i="1"/>
  <c r="AT384" i="1"/>
  <c r="AT416" i="1"/>
  <c r="AT386" i="1"/>
  <c r="AT388" i="1"/>
  <c r="AT389" i="1"/>
  <c r="AT390" i="1"/>
  <c r="AT391" i="1"/>
  <c r="AT392" i="1"/>
  <c r="AT393" i="1"/>
  <c r="AT394" i="1"/>
  <c r="AT395" i="1"/>
  <c r="AT396" i="1"/>
  <c r="AT397" i="1"/>
  <c r="AT398" i="1"/>
  <c r="AT400" i="1"/>
  <c r="AT401" i="1"/>
  <c r="AT402" i="1"/>
  <c r="AT403" i="1"/>
  <c r="AT404" i="1"/>
  <c r="AT405" i="1"/>
  <c r="AT406" i="1"/>
  <c r="AT407" i="1"/>
  <c r="AT408" i="1"/>
  <c r="AT409" i="1"/>
  <c r="AT410" i="1"/>
  <c r="AT412" i="1"/>
  <c r="AT413" i="1"/>
  <c r="AT414" i="1"/>
  <c r="AT415" i="1"/>
  <c r="AT418" i="1"/>
  <c r="AT385" i="1"/>
  <c r="AT420" i="1"/>
  <c r="AT422" i="1"/>
  <c r="AT421" i="1"/>
  <c r="AT424" i="1"/>
  <c r="AT399" i="1"/>
  <c r="AT425" i="1"/>
  <c r="AT426" i="1"/>
  <c r="AT427" i="1"/>
  <c r="AT428" i="1"/>
  <c r="AT429" i="1"/>
  <c r="AT430" i="1"/>
  <c r="AT432" i="1"/>
  <c r="AT433" i="1"/>
  <c r="AT434" i="1"/>
  <c r="AT436" i="1"/>
  <c r="AT437" i="1"/>
  <c r="AT438" i="1"/>
  <c r="AT439" i="1"/>
  <c r="AT419" i="1"/>
  <c r="AT441" i="1"/>
  <c r="AT442" i="1"/>
  <c r="AT443" i="1"/>
  <c r="AT444" i="1"/>
  <c r="AT445" i="1"/>
  <c r="AT446" i="1"/>
  <c r="AT447" i="1"/>
  <c r="AT448" i="1"/>
  <c r="AT450" i="1"/>
  <c r="AT451" i="1"/>
  <c r="AT452" i="1"/>
  <c r="AT453" i="1"/>
  <c r="AT454" i="1"/>
  <c r="AT455" i="1"/>
  <c r="AT456" i="1"/>
  <c r="AT457" i="1"/>
  <c r="AT458" i="1"/>
  <c r="AT460" i="1"/>
  <c r="AQ3" i="1"/>
  <c r="AQ4" i="1"/>
  <c r="AQ13" i="1"/>
  <c r="AQ9" i="1"/>
  <c r="AQ11" i="1"/>
  <c r="AQ17" i="1"/>
  <c r="AQ27" i="1"/>
  <c r="AQ24" i="1"/>
  <c r="AQ32" i="1"/>
  <c r="AQ30" i="1"/>
  <c r="AQ42" i="1"/>
  <c r="AQ14" i="1"/>
  <c r="AQ20" i="1"/>
  <c r="AQ21" i="1"/>
  <c r="AQ22" i="1"/>
  <c r="AQ23" i="1"/>
  <c r="AQ16" i="1"/>
  <c r="AQ25" i="1"/>
  <c r="AQ26" i="1"/>
  <c r="AQ19" i="1"/>
  <c r="AQ33" i="1"/>
  <c r="AQ10" i="1"/>
  <c r="AQ52" i="1"/>
  <c r="AQ59" i="1"/>
  <c r="AQ6" i="1"/>
  <c r="AQ34" i="1"/>
  <c r="AQ37" i="1"/>
  <c r="AQ38" i="1"/>
  <c r="AQ39" i="1"/>
  <c r="AQ41" i="1"/>
  <c r="AQ29" i="1"/>
  <c r="AQ43" i="1"/>
  <c r="AQ44" i="1"/>
  <c r="AQ45" i="1"/>
  <c r="AQ46" i="1"/>
  <c r="AQ47" i="1"/>
  <c r="AQ48" i="1"/>
  <c r="AQ49" i="1"/>
  <c r="AQ53" i="1"/>
  <c r="AQ54" i="1"/>
  <c r="AQ56" i="1"/>
  <c r="AQ57" i="1"/>
  <c r="AQ60" i="1"/>
  <c r="AQ62" i="1"/>
  <c r="AQ95" i="1"/>
  <c r="AQ63" i="1"/>
  <c r="AQ134" i="1"/>
  <c r="AQ61" i="1"/>
  <c r="AQ104" i="1"/>
  <c r="AQ67" i="1"/>
  <c r="AQ68" i="1"/>
  <c r="AQ70" i="1"/>
  <c r="AQ71" i="1"/>
  <c r="AQ72" i="1"/>
  <c r="AQ73" i="1"/>
  <c r="AQ74" i="1"/>
  <c r="AQ75" i="1"/>
  <c r="AQ76" i="1"/>
  <c r="AQ77" i="1"/>
  <c r="AQ112" i="1"/>
  <c r="AQ79" i="1"/>
  <c r="AQ81" i="1"/>
  <c r="AQ128" i="1"/>
  <c r="AQ84" i="1"/>
  <c r="AQ125" i="1"/>
  <c r="AQ87" i="1"/>
  <c r="AQ88" i="1"/>
  <c r="AQ89" i="1"/>
  <c r="AQ90" i="1"/>
  <c r="AQ91" i="1"/>
  <c r="AQ117" i="1"/>
  <c r="AQ93" i="1"/>
  <c r="AQ94" i="1"/>
  <c r="AQ133" i="1"/>
  <c r="AQ85" i="1"/>
  <c r="AQ101" i="1"/>
  <c r="AQ103" i="1"/>
  <c r="AQ105" i="1"/>
  <c r="AQ107" i="1"/>
  <c r="AQ108" i="1"/>
  <c r="AQ109" i="1"/>
  <c r="AQ114" i="1"/>
  <c r="AQ98" i="1"/>
  <c r="AQ113" i="1"/>
  <c r="AQ115" i="1"/>
  <c r="AQ83" i="1"/>
  <c r="AQ118" i="1"/>
  <c r="AQ119" i="1"/>
  <c r="AQ120" i="1"/>
  <c r="AQ122" i="1"/>
  <c r="AQ123" i="1"/>
  <c r="AQ124" i="1"/>
  <c r="AQ92" i="1"/>
  <c r="AQ126" i="1"/>
  <c r="AQ127" i="1"/>
  <c r="AQ102" i="1"/>
  <c r="AQ129" i="1"/>
  <c r="AQ130" i="1"/>
  <c r="AQ132" i="1"/>
  <c r="AQ66" i="1"/>
  <c r="AQ136" i="1"/>
  <c r="AQ137" i="1"/>
  <c r="AQ138" i="1"/>
  <c r="AQ139" i="1"/>
  <c r="AQ140" i="1"/>
  <c r="AQ144" i="1"/>
  <c r="AQ145" i="1"/>
  <c r="AQ148" i="1"/>
  <c r="AQ149" i="1"/>
  <c r="AQ255" i="1"/>
  <c r="AQ151" i="1"/>
  <c r="AQ153" i="1"/>
  <c r="AQ154" i="1"/>
  <c r="AQ197" i="1"/>
  <c r="AQ163" i="1"/>
  <c r="AQ156" i="1"/>
  <c r="AQ157" i="1"/>
  <c r="AQ158" i="1"/>
  <c r="AQ159" i="1"/>
  <c r="AQ160" i="1"/>
  <c r="AQ162" i="1"/>
  <c r="AQ164" i="1"/>
  <c r="AQ165" i="1"/>
  <c r="AQ152" i="1"/>
  <c r="AQ167" i="1"/>
  <c r="AQ168" i="1"/>
  <c r="AQ169" i="1"/>
  <c r="AQ172" i="1"/>
  <c r="AQ173" i="1"/>
  <c r="AQ175" i="1"/>
  <c r="AQ176" i="1"/>
  <c r="AQ177" i="1"/>
  <c r="AQ178" i="1"/>
  <c r="AQ179" i="1"/>
  <c r="AQ180" i="1"/>
  <c r="AQ181" i="1"/>
  <c r="AQ184" i="1"/>
  <c r="AQ185" i="1"/>
  <c r="AQ186" i="1"/>
  <c r="AQ187" i="1"/>
  <c r="AQ188" i="1"/>
  <c r="AQ190" i="1"/>
  <c r="AQ253" i="1"/>
  <c r="AQ195" i="1"/>
  <c r="AQ196" i="1"/>
  <c r="AQ150" i="1"/>
  <c r="AQ200" i="1"/>
  <c r="AQ202" i="1"/>
  <c r="AQ204" i="1"/>
  <c r="AQ205" i="1"/>
  <c r="AQ206" i="1"/>
  <c r="AQ207" i="1"/>
  <c r="AQ209" i="1"/>
  <c r="AQ284" i="1"/>
  <c r="AQ225" i="1"/>
  <c r="AQ213" i="1"/>
  <c r="AQ214" i="1"/>
  <c r="AQ215" i="1"/>
  <c r="AQ216" i="1"/>
  <c r="AQ217" i="1"/>
  <c r="AQ218" i="1"/>
  <c r="AQ219" i="1"/>
  <c r="AQ220" i="1"/>
  <c r="AQ211" i="1"/>
  <c r="AQ222" i="1"/>
  <c r="AQ224" i="1"/>
  <c r="AQ226" i="1"/>
  <c r="AQ227" i="1"/>
  <c r="AQ228" i="1"/>
  <c r="AQ229" i="1"/>
  <c r="AQ230" i="1"/>
  <c r="AQ171" i="1"/>
  <c r="AQ232" i="1"/>
  <c r="AQ234" i="1"/>
  <c r="AQ235" i="1"/>
  <c r="AQ236" i="1"/>
  <c r="AQ237" i="1"/>
  <c r="AQ238" i="1"/>
  <c r="AQ240" i="1"/>
  <c r="AQ241" i="1"/>
  <c r="AQ243" i="1"/>
  <c r="AQ244" i="1"/>
  <c r="AQ245" i="1"/>
  <c r="AQ247" i="1"/>
  <c r="AQ248" i="1"/>
  <c r="AQ249" i="1"/>
  <c r="AQ192" i="1"/>
  <c r="AQ182" i="1"/>
  <c r="AQ252" i="1"/>
  <c r="AQ212" i="1"/>
  <c r="AQ254" i="1"/>
  <c r="AQ257" i="1"/>
  <c r="AQ258" i="1"/>
  <c r="AQ259" i="1"/>
  <c r="AQ260" i="1"/>
  <c r="AQ261" i="1"/>
  <c r="AQ262" i="1"/>
  <c r="AQ263" i="1"/>
  <c r="AQ264" i="1"/>
  <c r="AQ265" i="1"/>
  <c r="AQ266" i="1"/>
  <c r="AQ268" i="1"/>
  <c r="AQ270" i="1"/>
  <c r="AQ271" i="1"/>
  <c r="AQ273" i="1"/>
  <c r="AQ274" i="1"/>
  <c r="AQ276" i="1"/>
  <c r="AQ277" i="1"/>
  <c r="AQ278" i="1"/>
  <c r="AQ279" i="1"/>
  <c r="AQ280" i="1"/>
  <c r="AQ282" i="1"/>
  <c r="AQ155" i="1"/>
  <c r="AQ285" i="1"/>
  <c r="AQ286" i="1"/>
  <c r="AQ287" i="1"/>
  <c r="AQ288" i="1"/>
  <c r="AQ289" i="1"/>
  <c r="AQ290" i="1"/>
  <c r="AQ291" i="1"/>
  <c r="AQ292" i="1"/>
  <c r="AQ296" i="1"/>
  <c r="AQ297" i="1"/>
  <c r="AQ299" i="1"/>
  <c r="AQ300" i="1"/>
  <c r="AQ301" i="1"/>
  <c r="AQ328" i="1"/>
  <c r="AQ295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8" i="1"/>
  <c r="AQ319" i="1"/>
  <c r="AQ320" i="1"/>
  <c r="AQ321" i="1"/>
  <c r="AQ323" i="1"/>
  <c r="AQ324" i="1"/>
  <c r="AQ325" i="1"/>
  <c r="AQ326" i="1"/>
  <c r="AQ329" i="1"/>
  <c r="AQ330" i="1"/>
  <c r="AQ331" i="1"/>
  <c r="AQ332" i="1"/>
  <c r="AQ298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22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9" i="1"/>
  <c r="AQ371" i="1"/>
  <c r="AQ372" i="1"/>
  <c r="AQ373" i="1"/>
  <c r="AQ375" i="1"/>
  <c r="AQ376" i="1"/>
  <c r="AQ377" i="1"/>
  <c r="AQ378" i="1"/>
  <c r="AQ379" i="1"/>
  <c r="AQ380" i="1"/>
  <c r="AQ381" i="1"/>
  <c r="AQ382" i="1"/>
  <c r="AQ383" i="1"/>
  <c r="AQ384" i="1"/>
  <c r="AQ416" i="1"/>
  <c r="AQ386" i="1"/>
  <c r="AQ388" i="1"/>
  <c r="AQ389" i="1"/>
  <c r="AQ390" i="1"/>
  <c r="AQ391" i="1"/>
  <c r="AQ392" i="1"/>
  <c r="AQ393" i="1"/>
  <c r="AQ395" i="1"/>
  <c r="AQ396" i="1"/>
  <c r="AQ397" i="1"/>
  <c r="AQ398" i="1"/>
  <c r="AQ400" i="1"/>
  <c r="AQ401" i="1"/>
  <c r="AQ402" i="1"/>
  <c r="AQ403" i="1"/>
  <c r="AQ404" i="1"/>
  <c r="AQ405" i="1"/>
  <c r="AQ406" i="1"/>
  <c r="AQ407" i="1"/>
  <c r="AQ408" i="1"/>
  <c r="AQ409" i="1"/>
  <c r="AQ410" i="1"/>
  <c r="AQ412" i="1"/>
  <c r="AQ413" i="1"/>
  <c r="AQ414" i="1"/>
  <c r="AQ415" i="1"/>
  <c r="AQ418" i="1"/>
  <c r="AQ385" i="1"/>
  <c r="AQ420" i="1"/>
  <c r="AQ422" i="1"/>
  <c r="AQ421" i="1"/>
  <c r="AQ424" i="1"/>
  <c r="AQ399" i="1"/>
  <c r="AQ425" i="1"/>
  <c r="AQ426" i="1"/>
  <c r="AQ427" i="1"/>
  <c r="AQ428" i="1"/>
  <c r="AQ429" i="1"/>
  <c r="AQ430" i="1"/>
  <c r="AQ432" i="1"/>
  <c r="AQ433" i="1"/>
  <c r="AQ434" i="1"/>
  <c r="AQ436" i="1"/>
  <c r="AQ437" i="1"/>
  <c r="AQ438" i="1"/>
  <c r="AQ439" i="1"/>
  <c r="AQ419" i="1"/>
  <c r="AQ441" i="1"/>
  <c r="AQ442" i="1"/>
  <c r="AQ443" i="1"/>
  <c r="AQ444" i="1"/>
  <c r="AQ445" i="1"/>
  <c r="AQ446" i="1"/>
  <c r="AQ447" i="1"/>
  <c r="AQ448" i="1"/>
  <c r="AQ450" i="1"/>
  <c r="AQ451" i="1"/>
  <c r="AQ452" i="1"/>
  <c r="AQ453" i="1"/>
  <c r="AQ454" i="1"/>
  <c r="AQ455" i="1"/>
  <c r="AQ456" i="1"/>
  <c r="AQ457" i="1"/>
  <c r="AQ458" i="1"/>
  <c r="AQ460" i="1"/>
  <c r="H73" i="30"/>
  <c r="H74" i="30"/>
  <c r="H75" i="30"/>
  <c r="H76" i="30"/>
  <c r="BX316" i="1"/>
  <c r="BY316" i="1"/>
  <c r="H84" i="30"/>
  <c r="H83" i="30"/>
  <c r="BV233" i="1"/>
  <c r="BX233" i="1"/>
  <c r="BY233" i="1"/>
  <c r="H82" i="30"/>
  <c r="H80" i="30"/>
  <c r="H81" i="30"/>
  <c r="BV152" i="1"/>
  <c r="BX152" i="1"/>
  <c r="BY152" i="1"/>
  <c r="BV421" i="1"/>
  <c r="BX421" i="1"/>
  <c r="BY421" i="1"/>
  <c r="H77" i="30"/>
  <c r="H78" i="30"/>
  <c r="H79" i="30"/>
  <c r="G107" i="30"/>
  <c r="H107" i="30" s="1"/>
  <c r="G112" i="30"/>
  <c r="H112" i="30" s="1"/>
  <c r="G86" i="30"/>
  <c r="H86" i="30" s="1"/>
  <c r="G4" i="30"/>
  <c r="H4" i="30" s="1"/>
  <c r="G5" i="30"/>
  <c r="H5" i="30" s="1"/>
  <c r="G6" i="30"/>
  <c r="H6" i="30" s="1"/>
  <c r="G111" i="30"/>
  <c r="H111" i="30" s="1"/>
  <c r="G7" i="30"/>
  <c r="H7" i="30" s="1"/>
  <c r="G8" i="30"/>
  <c r="H8" i="30" s="1"/>
  <c r="G9" i="30"/>
  <c r="H9" i="30" s="1"/>
  <c r="G10" i="30"/>
  <c r="H10" i="30" s="1"/>
  <c r="G11" i="30"/>
  <c r="H11" i="30" s="1"/>
  <c r="G12" i="30"/>
  <c r="H12" i="30" s="1"/>
  <c r="G13" i="30"/>
  <c r="H13" i="30" s="1"/>
  <c r="G95" i="30"/>
  <c r="H95" i="30" s="1"/>
  <c r="G14" i="30"/>
  <c r="H14" i="30" s="1"/>
  <c r="G15" i="30"/>
  <c r="H15" i="30" s="1"/>
  <c r="G16" i="30"/>
  <c r="H16" i="30" s="1"/>
  <c r="G17" i="30"/>
  <c r="H17" i="30" s="1"/>
  <c r="G18" i="30"/>
  <c r="H18" i="30" s="1"/>
  <c r="G19" i="30"/>
  <c r="H19" i="30" s="1"/>
  <c r="G20" i="30"/>
  <c r="H20" i="30" s="1"/>
  <c r="G96" i="30"/>
  <c r="H96" i="30" s="1"/>
  <c r="G108" i="30"/>
  <c r="H108" i="30" s="1"/>
  <c r="G94" i="30"/>
  <c r="H94" i="30" s="1"/>
  <c r="G21" i="30"/>
  <c r="H21" i="30" s="1"/>
  <c r="G97" i="30"/>
  <c r="H97" i="30" s="1"/>
  <c r="G93" i="30"/>
  <c r="H93" i="30" s="1"/>
  <c r="G22" i="30"/>
  <c r="H22" i="30" s="1"/>
  <c r="G23" i="30"/>
  <c r="H23" i="30" s="1"/>
  <c r="G89" i="30"/>
  <c r="H89" i="30" s="1"/>
  <c r="G92" i="30"/>
  <c r="H92" i="30" s="1"/>
  <c r="G24" i="30"/>
  <c r="H24" i="30" s="1"/>
  <c r="G25" i="30"/>
  <c r="H25" i="30" s="1"/>
  <c r="G101" i="30"/>
  <c r="H101" i="30" s="1"/>
  <c r="G26" i="30"/>
  <c r="H26" i="30" s="1"/>
  <c r="G27" i="30"/>
  <c r="H27" i="30" s="1"/>
  <c r="G28" i="30"/>
  <c r="H28" i="30" s="1"/>
  <c r="G29" i="30"/>
  <c r="H29" i="30" s="1"/>
  <c r="G30" i="30"/>
  <c r="H30" i="30" s="1"/>
  <c r="G31" i="30"/>
  <c r="H31" i="30" s="1"/>
  <c r="G32" i="30"/>
  <c r="H32" i="30" s="1"/>
  <c r="G33" i="30"/>
  <c r="H33" i="30" s="1"/>
  <c r="G34" i="30"/>
  <c r="H34" i="30" s="1"/>
  <c r="G35" i="30"/>
  <c r="H35" i="30" s="1"/>
  <c r="G36" i="30"/>
  <c r="H36" i="30" s="1"/>
  <c r="G37" i="30"/>
  <c r="H37" i="30" s="1"/>
  <c r="G38" i="30"/>
  <c r="H38" i="30" s="1"/>
  <c r="G104" i="30"/>
  <c r="H104" i="30" s="1"/>
  <c r="G39" i="30"/>
  <c r="H39" i="30" s="1"/>
  <c r="G110" i="30"/>
  <c r="H110" i="30" s="1"/>
  <c r="G40" i="30"/>
  <c r="H40" i="30" s="1"/>
  <c r="G106" i="30"/>
  <c r="H106" i="30" s="1"/>
  <c r="G41" i="30"/>
  <c r="H41" i="30" s="1"/>
  <c r="G42" i="30"/>
  <c r="H42" i="30" s="1"/>
  <c r="G43" i="30"/>
  <c r="H43" i="30" s="1"/>
  <c r="G44" i="30"/>
  <c r="H44" i="30" s="1"/>
  <c r="G45" i="30"/>
  <c r="H45" i="30" s="1"/>
  <c r="G46" i="30"/>
  <c r="H46" i="30" s="1"/>
  <c r="G98" i="30"/>
  <c r="H98" i="30" s="1"/>
  <c r="G47" i="30"/>
  <c r="H47" i="30" s="1"/>
  <c r="G48" i="30"/>
  <c r="H48" i="30" s="1"/>
  <c r="G49" i="30"/>
  <c r="H49" i="30" s="1"/>
  <c r="G50" i="30"/>
  <c r="H50" i="30" s="1"/>
  <c r="G51" i="30"/>
  <c r="H51" i="30" s="1"/>
  <c r="G99" i="30"/>
  <c r="H99" i="30" s="1"/>
  <c r="G105" i="30"/>
  <c r="H105" i="30" s="1"/>
  <c r="G52" i="30"/>
  <c r="H52" i="30" s="1"/>
  <c r="G102" i="30"/>
  <c r="H102" i="30" s="1"/>
  <c r="G53" i="30"/>
  <c r="H53" i="30" s="1"/>
  <c r="G54" i="30"/>
  <c r="H54" i="30" s="1"/>
  <c r="G55" i="30"/>
  <c r="H55" i="30" s="1"/>
  <c r="G56" i="30"/>
  <c r="H56" i="30" s="1"/>
  <c r="G57" i="30"/>
  <c r="H57" i="30" s="1"/>
  <c r="G58" i="30"/>
  <c r="H58" i="30" s="1"/>
  <c r="G59" i="30"/>
  <c r="H59" i="30" s="1"/>
  <c r="G60" i="30"/>
  <c r="H60" i="30" s="1"/>
  <c r="G103" i="30"/>
  <c r="H103" i="30" s="1"/>
  <c r="G61" i="30"/>
  <c r="H61" i="30" s="1"/>
  <c r="G62" i="30"/>
  <c r="H62" i="30" s="1"/>
  <c r="G63" i="30"/>
  <c r="H63" i="30" s="1"/>
  <c r="G64" i="30"/>
  <c r="H64" i="30" s="1"/>
  <c r="G65" i="30"/>
  <c r="H65" i="30" s="1"/>
  <c r="G66" i="30"/>
  <c r="H66" i="30" s="1"/>
  <c r="G67" i="30"/>
  <c r="H67" i="30" s="1"/>
  <c r="G68" i="30"/>
  <c r="H68" i="30" s="1"/>
  <c r="G69" i="30"/>
  <c r="H69" i="30" s="1"/>
  <c r="G70" i="30"/>
  <c r="H70" i="30" s="1"/>
  <c r="G109" i="30"/>
  <c r="H109" i="30" s="1"/>
  <c r="G71" i="30"/>
  <c r="H71" i="30" s="1"/>
  <c r="G100" i="30"/>
  <c r="H100" i="30" s="1"/>
  <c r="G72" i="30"/>
  <c r="H72" i="30" s="1"/>
  <c r="G90" i="30"/>
  <c r="H90" i="30" s="1"/>
  <c r="G91" i="30"/>
  <c r="H91" i="30" s="1"/>
  <c r="G85" i="30"/>
  <c r="H85" i="30" s="1"/>
  <c r="G3" i="30"/>
  <c r="BZ233" i="1" l="1"/>
  <c r="BZ421" i="1"/>
  <c r="BZ152" i="1"/>
  <c r="AX456" i="1"/>
  <c r="AX375" i="1"/>
  <c r="AX109" i="1"/>
  <c r="AX458" i="1"/>
  <c r="AX446" i="1"/>
  <c r="AX430" i="1"/>
  <c r="AX418" i="1"/>
  <c r="AX409" i="1"/>
  <c r="AX401" i="1"/>
  <c r="AX393" i="1"/>
  <c r="AX381" i="1"/>
  <c r="AX364" i="1"/>
  <c r="AX260" i="1"/>
  <c r="AX202" i="1"/>
  <c r="AX150" i="1"/>
  <c r="AX253" i="1"/>
  <c r="AX180" i="1"/>
  <c r="AX160" i="1"/>
  <c r="AX153" i="1"/>
  <c r="AX127" i="1"/>
  <c r="AX452" i="1"/>
  <c r="AX419" i="1"/>
  <c r="AX432" i="1"/>
  <c r="AX399" i="1"/>
  <c r="AX403" i="1"/>
  <c r="AX308" i="1"/>
  <c r="AX279" i="1"/>
  <c r="AX209" i="1"/>
  <c r="AX187" i="1"/>
  <c r="AX179" i="1"/>
  <c r="AX159" i="1"/>
  <c r="AX151" i="1"/>
  <c r="AX140" i="1"/>
  <c r="AX136" i="1"/>
  <c r="AX126" i="1"/>
  <c r="AX118" i="1"/>
  <c r="AX90" i="1"/>
  <c r="AX77" i="1"/>
  <c r="AX41" i="1"/>
  <c r="AX451" i="1"/>
  <c r="AX394" i="1"/>
  <c r="AX357" i="1"/>
  <c r="AX337" i="1"/>
  <c r="AX314" i="1"/>
  <c r="AX306" i="1"/>
  <c r="AX297" i="1"/>
  <c r="AX289" i="1"/>
  <c r="AX285" i="1"/>
  <c r="AX257" i="1"/>
  <c r="AX249" i="1"/>
  <c r="AX241" i="1"/>
  <c r="AX219" i="1"/>
  <c r="AX149" i="1"/>
  <c r="AX88" i="1"/>
  <c r="AX79" i="1"/>
  <c r="AX67" i="1"/>
  <c r="AX31" i="1"/>
  <c r="AX47" i="1"/>
  <c r="AX38" i="1"/>
  <c r="AX33" i="1"/>
  <c r="AX21" i="1"/>
  <c r="AX457" i="1"/>
  <c r="AX453" i="1"/>
  <c r="AX445" i="1"/>
  <c r="AX441" i="1"/>
  <c r="AX437" i="1"/>
  <c r="AX433" i="1"/>
  <c r="AX429" i="1"/>
  <c r="AX425" i="1"/>
  <c r="AX422" i="1"/>
  <c r="AX412" i="1"/>
  <c r="AX408" i="1"/>
  <c r="AX404" i="1"/>
  <c r="AX400" i="1"/>
  <c r="AX396" i="1"/>
  <c r="AX388" i="1"/>
  <c r="AX371" i="1"/>
  <c r="AX359" i="1"/>
  <c r="AX339" i="1"/>
  <c r="AX331" i="1"/>
  <c r="AX454" i="1"/>
  <c r="AX450" i="1"/>
  <c r="AX442" i="1"/>
  <c r="AX438" i="1"/>
  <c r="AX434" i="1"/>
  <c r="AX426" i="1"/>
  <c r="AX421" i="1"/>
  <c r="AX413" i="1"/>
  <c r="AX405" i="1"/>
  <c r="AX397" i="1"/>
  <c r="AX389" i="1"/>
  <c r="AX416" i="1"/>
  <c r="AX377" i="1"/>
  <c r="AX372" i="1"/>
  <c r="AX360" i="1"/>
  <c r="AX356" i="1"/>
  <c r="AX352" i="1"/>
  <c r="AX348" i="1"/>
  <c r="AX344" i="1"/>
  <c r="AX340" i="1"/>
  <c r="AX336" i="1"/>
  <c r="AX332" i="1"/>
  <c r="AX326" i="1"/>
  <c r="AX321" i="1"/>
  <c r="AX316" i="1"/>
  <c r="AX313" i="1"/>
  <c r="AX309" i="1"/>
  <c r="AX305" i="1"/>
  <c r="AX301" i="1"/>
  <c r="AX296" i="1"/>
  <c r="AX292" i="1"/>
  <c r="AX288" i="1"/>
  <c r="AX155" i="1"/>
  <c r="AX280" i="1"/>
  <c r="AX276" i="1"/>
  <c r="AX268" i="1"/>
  <c r="AX264" i="1"/>
  <c r="AX182" i="1"/>
  <c r="AX248" i="1"/>
  <c r="AX244" i="1"/>
  <c r="AX240" i="1"/>
  <c r="AX236" i="1"/>
  <c r="AX171" i="1"/>
  <c r="AX227" i="1"/>
  <c r="AX222" i="1"/>
  <c r="AX218" i="1"/>
  <c r="AX214" i="1"/>
  <c r="AX206" i="1"/>
  <c r="AX188" i="1"/>
  <c r="AX184" i="1"/>
  <c r="AX176" i="1"/>
  <c r="AX172" i="1"/>
  <c r="AX168" i="1"/>
  <c r="AX164" i="1"/>
  <c r="AX156" i="1"/>
  <c r="AX148" i="1"/>
  <c r="AX144" i="1"/>
  <c r="AX137" i="1"/>
  <c r="AX123" i="1"/>
  <c r="AX119" i="1"/>
  <c r="AX115" i="1"/>
  <c r="AX107" i="1"/>
  <c r="AX103" i="1"/>
  <c r="AX133" i="1"/>
  <c r="AX91" i="1"/>
  <c r="AX87" i="1"/>
  <c r="AX112" i="1"/>
  <c r="AX74" i="1"/>
  <c r="AX70" i="1"/>
  <c r="AX104" i="1"/>
  <c r="AX95" i="1"/>
  <c r="AX54" i="1"/>
  <c r="AX46" i="1"/>
  <c r="AX29" i="1"/>
  <c r="AX37" i="1"/>
  <c r="AX59" i="1"/>
  <c r="AX16" i="1"/>
  <c r="AX20" i="1"/>
  <c r="AX30" i="1"/>
  <c r="AX27" i="1"/>
  <c r="AX13" i="1"/>
  <c r="AX424" i="1"/>
  <c r="AX392" i="1"/>
  <c r="AX384" i="1"/>
  <c r="AX380" i="1"/>
  <c r="AX376" i="1"/>
  <c r="AX363" i="1"/>
  <c r="AX355" i="1"/>
  <c r="AX351" i="1"/>
  <c r="AX347" i="1"/>
  <c r="AX343" i="1"/>
  <c r="AX335" i="1"/>
  <c r="AX325" i="1"/>
  <c r="AX320" i="1"/>
  <c r="AX287" i="1"/>
  <c r="AX259" i="1"/>
  <c r="AX230" i="1"/>
  <c r="AX122" i="1"/>
  <c r="AX113" i="1"/>
  <c r="AX94" i="1"/>
  <c r="AX57" i="1"/>
  <c r="AX34" i="1"/>
  <c r="AX460" i="1"/>
  <c r="AX448" i="1"/>
  <c r="AX436" i="1"/>
  <c r="AX420" i="1"/>
  <c r="AX407" i="1"/>
  <c r="AX391" i="1"/>
  <c r="AX383" i="1"/>
  <c r="AX322" i="1"/>
  <c r="AX295" i="1"/>
  <c r="AX225" i="1"/>
  <c r="AX197" i="1"/>
  <c r="AX98" i="1"/>
  <c r="AX10" i="1"/>
  <c r="AX312" i="1"/>
  <c r="AX304" i="1"/>
  <c r="AX291" i="1"/>
  <c r="AX271" i="1"/>
  <c r="AX263" i="1"/>
  <c r="AX254" i="1"/>
  <c r="AX247" i="1"/>
  <c r="AX243" i="1"/>
  <c r="AX226" i="1"/>
  <c r="AX213" i="1"/>
  <c r="AX205" i="1"/>
  <c r="AX196" i="1"/>
  <c r="AX175" i="1"/>
  <c r="AX85" i="1"/>
  <c r="AX125" i="1"/>
  <c r="AX73" i="1"/>
  <c r="AX61" i="1"/>
  <c r="AX53" i="1"/>
  <c r="AX45" i="1"/>
  <c r="AX52" i="1"/>
  <c r="AX23" i="1"/>
  <c r="AX14" i="1"/>
  <c r="AX455" i="1"/>
  <c r="AX298" i="1"/>
  <c r="AX323" i="1"/>
  <c r="AX252" i="1"/>
  <c r="AX232" i="1"/>
  <c r="AX215" i="1"/>
  <c r="AX185" i="1"/>
  <c r="AX181" i="1"/>
  <c r="AX173" i="1"/>
  <c r="AX165" i="1"/>
  <c r="AX157" i="1"/>
  <c r="AX132" i="1"/>
  <c r="AX120" i="1"/>
  <c r="AX447" i="1"/>
  <c r="AX443" i="1"/>
  <c r="AX439" i="1"/>
  <c r="AX427" i="1"/>
  <c r="AX385" i="1"/>
  <c r="AX414" i="1"/>
  <c r="AX410" i="1"/>
  <c r="AX406" i="1"/>
  <c r="AX402" i="1"/>
  <c r="AX398" i="1"/>
  <c r="AX390" i="1"/>
  <c r="AX386" i="1"/>
  <c r="AX382" i="1"/>
  <c r="AX378" i="1"/>
  <c r="AX373" i="1"/>
  <c r="AX369" i="1"/>
  <c r="AX365" i="1"/>
  <c r="AX361" i="1"/>
  <c r="AX353" i="1"/>
  <c r="AX345" i="1"/>
  <c r="AX341" i="1"/>
  <c r="AX329" i="1"/>
  <c r="AX318" i="1"/>
  <c r="AX310" i="1"/>
  <c r="AX328" i="1"/>
  <c r="AX277" i="1"/>
  <c r="AX273" i="1"/>
  <c r="AX265" i="1"/>
  <c r="AX261" i="1"/>
  <c r="AX245" i="1"/>
  <c r="AX237" i="1"/>
  <c r="AX228" i="1"/>
  <c r="AX284" i="1"/>
  <c r="AX207" i="1"/>
  <c r="AX177" i="1"/>
  <c r="AX169" i="1"/>
  <c r="AX154" i="1"/>
  <c r="AX145" i="1"/>
  <c r="AX138" i="1"/>
  <c r="AX102" i="1"/>
  <c r="AX124" i="1"/>
  <c r="AX114" i="1"/>
  <c r="AX108" i="1"/>
  <c r="AX117" i="1"/>
  <c r="AX128" i="1"/>
  <c r="AX75" i="1"/>
  <c r="AX71" i="1"/>
  <c r="AX63" i="1"/>
  <c r="AX43" i="1"/>
  <c r="AX6" i="1"/>
  <c r="AX25" i="1"/>
  <c r="AX42" i="1"/>
  <c r="AX24" i="1"/>
  <c r="AX9" i="1"/>
  <c r="AX3" i="1"/>
  <c r="AX444" i="1"/>
  <c r="AX428" i="1"/>
  <c r="AX415" i="1"/>
  <c r="AX395" i="1"/>
  <c r="AX379" i="1"/>
  <c r="AX362" i="1"/>
  <c r="AX358" i="1"/>
  <c r="AX354" i="1"/>
  <c r="AX346" i="1"/>
  <c r="AX342" i="1"/>
  <c r="AX338" i="1"/>
  <c r="AX334" i="1"/>
  <c r="AX330" i="1"/>
  <c r="AX324" i="1"/>
  <c r="AX319" i="1"/>
  <c r="AX315" i="1"/>
  <c r="AX311" i="1"/>
  <c r="AX307" i="1"/>
  <c r="AX299" i="1"/>
  <c r="AX290" i="1"/>
  <c r="AX286" i="1"/>
  <c r="AX282" i="1"/>
  <c r="AX278" i="1"/>
  <c r="AX274" i="1"/>
  <c r="AX270" i="1"/>
  <c r="AX266" i="1"/>
  <c r="AX262" i="1"/>
  <c r="AX258" i="1"/>
  <c r="AX212" i="1"/>
  <c r="AX238" i="1"/>
  <c r="AX234" i="1"/>
  <c r="AX229" i="1"/>
  <c r="AX224" i="1"/>
  <c r="AX220" i="1"/>
  <c r="AX216" i="1"/>
  <c r="AX204" i="1"/>
  <c r="AX195" i="1"/>
  <c r="AX190" i="1"/>
  <c r="AX186" i="1"/>
  <c r="AX233" i="1"/>
  <c r="AX178" i="1"/>
  <c r="AX152" i="1"/>
  <c r="AX162" i="1"/>
  <c r="AX158" i="1"/>
  <c r="AX255" i="1"/>
  <c r="AX139" i="1"/>
  <c r="AX66" i="1"/>
  <c r="AX129" i="1"/>
  <c r="AX92" i="1"/>
  <c r="AX83" i="1"/>
  <c r="AX105" i="1"/>
  <c r="AX101" i="1"/>
  <c r="AX93" i="1"/>
  <c r="AX89" i="1"/>
  <c r="AX84" i="1"/>
  <c r="AX76" i="1"/>
  <c r="AX72" i="1"/>
  <c r="AX68" i="1"/>
  <c r="AX134" i="1"/>
  <c r="AX60" i="1"/>
  <c r="AX56" i="1"/>
  <c r="AX48" i="1"/>
  <c r="AX44" i="1"/>
  <c r="AX39" i="1"/>
  <c r="AX26" i="1"/>
  <c r="AX22" i="1"/>
  <c r="AX32" i="1"/>
  <c r="AX11" i="1"/>
  <c r="AX4" i="1"/>
  <c r="AX300" i="1"/>
  <c r="AX192" i="1"/>
  <c r="AX235" i="1"/>
  <c r="AX211" i="1"/>
  <c r="AX217" i="1"/>
  <c r="AX200" i="1"/>
  <c r="AX167" i="1"/>
  <c r="AX163" i="1"/>
  <c r="AX130" i="1"/>
  <c r="AX81" i="1"/>
  <c r="AX62" i="1"/>
  <c r="AX49" i="1"/>
  <c r="AX19" i="1"/>
  <c r="AX17" i="1"/>
  <c r="BV316" i="1"/>
  <c r="H3" i="30"/>
  <c r="H112" i="29"/>
  <c r="H111" i="29"/>
  <c r="H109" i="29"/>
  <c r="H108" i="29"/>
  <c r="H107" i="29"/>
  <c r="H106" i="29"/>
  <c r="H105" i="29"/>
  <c r="H104" i="29"/>
  <c r="H103" i="29"/>
  <c r="H102" i="29"/>
  <c r="H101" i="29"/>
  <c r="H100" i="29"/>
  <c r="H99" i="29"/>
  <c r="H98" i="29"/>
  <c r="H97" i="29"/>
  <c r="H96" i="29"/>
  <c r="H95" i="29"/>
  <c r="H94" i="29"/>
  <c r="H93" i="29"/>
  <c r="H92" i="29"/>
  <c r="H91" i="29"/>
  <c r="H90" i="29"/>
  <c r="H89" i="29"/>
  <c r="H88" i="29"/>
  <c r="H87" i="29"/>
  <c r="H86" i="29"/>
  <c r="H85" i="29"/>
  <c r="H84" i="29"/>
  <c r="H83" i="29"/>
  <c r="H82" i="29"/>
  <c r="H81" i="29"/>
  <c r="H80" i="29"/>
  <c r="H79" i="29"/>
  <c r="H78" i="29"/>
  <c r="H77" i="29"/>
  <c r="H76" i="29"/>
  <c r="H75" i="29"/>
  <c r="H74" i="29"/>
  <c r="H73" i="29"/>
  <c r="H72" i="29"/>
  <c r="H71" i="29"/>
  <c r="H70" i="29"/>
  <c r="H69" i="29"/>
  <c r="H68" i="29"/>
  <c r="H67" i="29"/>
  <c r="H66" i="29"/>
  <c r="H65" i="29"/>
  <c r="H64" i="29"/>
  <c r="H63" i="29"/>
  <c r="H62" i="29"/>
  <c r="H61" i="29"/>
  <c r="H60" i="29"/>
  <c r="H59" i="29"/>
  <c r="H58" i="29"/>
  <c r="H57" i="29"/>
  <c r="H56" i="29"/>
  <c r="H55" i="29"/>
  <c r="H54" i="29"/>
  <c r="H53" i="29"/>
  <c r="H52" i="29"/>
  <c r="H51" i="29"/>
  <c r="H50" i="29"/>
  <c r="H49" i="29"/>
  <c r="H48" i="29"/>
  <c r="H47" i="29"/>
  <c r="H46" i="29"/>
  <c r="H45" i="29"/>
  <c r="H44" i="29"/>
  <c r="H43" i="29"/>
  <c r="H42" i="29"/>
  <c r="H41" i="29"/>
  <c r="H40" i="29"/>
  <c r="H39" i="29"/>
  <c r="H38" i="29"/>
  <c r="H37" i="29"/>
  <c r="H36" i="29"/>
  <c r="H35" i="29"/>
  <c r="H34" i="29"/>
  <c r="H33" i="29"/>
  <c r="H32" i="29"/>
  <c r="H31" i="29"/>
  <c r="H30" i="29"/>
  <c r="H29" i="29"/>
  <c r="H28" i="29"/>
  <c r="H27" i="29"/>
  <c r="H26" i="29"/>
  <c r="H25" i="29"/>
  <c r="H24" i="29"/>
  <c r="H23" i="29"/>
  <c r="H22" i="29"/>
  <c r="H21" i="29"/>
  <c r="H20" i="29"/>
  <c r="H19" i="29"/>
  <c r="H18" i="29"/>
  <c r="H17" i="29"/>
  <c r="H16" i="29"/>
  <c r="H15" i="29"/>
  <c r="H12" i="29"/>
  <c r="H11" i="29"/>
  <c r="H10" i="29"/>
  <c r="H9" i="29"/>
  <c r="H8" i="29"/>
  <c r="H7" i="29"/>
  <c r="H6" i="29"/>
  <c r="H5" i="29"/>
  <c r="H4" i="29"/>
  <c r="H3" i="29"/>
  <c r="M68" i="27"/>
  <c r="L68" i="27"/>
  <c r="K68" i="27"/>
  <c r="J68" i="27"/>
  <c r="E68" i="27"/>
  <c r="M67" i="27"/>
  <c r="L67" i="27"/>
  <c r="K67" i="27"/>
  <c r="J67" i="27"/>
  <c r="E67" i="27"/>
  <c r="M66" i="27"/>
  <c r="L66" i="27"/>
  <c r="K66" i="27"/>
  <c r="J66" i="27"/>
  <c r="E66" i="27"/>
  <c r="M65" i="27"/>
  <c r="L65" i="27"/>
  <c r="K65" i="27"/>
  <c r="J65" i="27"/>
  <c r="E65" i="27"/>
  <c r="M64" i="27"/>
  <c r="L64" i="27"/>
  <c r="K64" i="27"/>
  <c r="J64" i="27"/>
  <c r="E64" i="27"/>
  <c r="M63" i="27"/>
  <c r="L63" i="27"/>
  <c r="K63" i="27"/>
  <c r="J63" i="27"/>
  <c r="E63" i="27"/>
  <c r="M62" i="27"/>
  <c r="L62" i="27"/>
  <c r="K62" i="27"/>
  <c r="J62" i="27"/>
  <c r="E62" i="27"/>
  <c r="M61" i="27"/>
  <c r="L61" i="27"/>
  <c r="K61" i="27"/>
  <c r="J61" i="27"/>
  <c r="E61" i="27"/>
  <c r="M60" i="27"/>
  <c r="L60" i="27"/>
  <c r="K60" i="27"/>
  <c r="J60" i="27"/>
  <c r="E60" i="27"/>
  <c r="M59" i="27"/>
  <c r="L59" i="27"/>
  <c r="K59" i="27"/>
  <c r="J59" i="27"/>
  <c r="E59" i="27"/>
  <c r="M58" i="27"/>
  <c r="L58" i="27"/>
  <c r="K58" i="27"/>
  <c r="J58" i="27"/>
  <c r="E58" i="27"/>
  <c r="M57" i="27"/>
  <c r="L57" i="27"/>
  <c r="K57" i="27"/>
  <c r="J57" i="27"/>
  <c r="E57" i="27"/>
  <c r="M56" i="27"/>
  <c r="L56" i="27"/>
  <c r="K56" i="27"/>
  <c r="J56" i="27"/>
  <c r="E56" i="27"/>
  <c r="M55" i="27"/>
  <c r="L55" i="27"/>
  <c r="K55" i="27"/>
  <c r="J55" i="27"/>
  <c r="E55" i="27"/>
  <c r="M54" i="27"/>
  <c r="L54" i="27"/>
  <c r="K54" i="27"/>
  <c r="J54" i="27"/>
  <c r="E54" i="27"/>
  <c r="M53" i="27"/>
  <c r="L53" i="27"/>
  <c r="K53" i="27"/>
  <c r="J53" i="27"/>
  <c r="E53" i="27"/>
  <c r="M52" i="27"/>
  <c r="L52" i="27"/>
  <c r="K52" i="27"/>
  <c r="J52" i="27"/>
  <c r="E52" i="27"/>
  <c r="M51" i="27"/>
  <c r="L51" i="27"/>
  <c r="K51" i="27"/>
  <c r="J51" i="27"/>
  <c r="E51" i="27"/>
  <c r="M50" i="27"/>
  <c r="L50" i="27"/>
  <c r="K50" i="27"/>
  <c r="J50" i="27"/>
  <c r="E50" i="27"/>
  <c r="M49" i="27"/>
  <c r="L49" i="27"/>
  <c r="K49" i="27"/>
  <c r="J49" i="27"/>
  <c r="E49" i="27"/>
  <c r="M48" i="27"/>
  <c r="L48" i="27"/>
  <c r="K48" i="27"/>
  <c r="J48" i="27"/>
  <c r="E48" i="27"/>
  <c r="M47" i="27"/>
  <c r="L47" i="27"/>
  <c r="K47" i="27"/>
  <c r="J47" i="27"/>
  <c r="E47" i="27"/>
  <c r="M46" i="27"/>
  <c r="L46" i="27"/>
  <c r="K46" i="27"/>
  <c r="J46" i="27"/>
  <c r="E46" i="27"/>
  <c r="M45" i="27"/>
  <c r="L45" i="27"/>
  <c r="K45" i="27"/>
  <c r="J45" i="27"/>
  <c r="E45" i="27"/>
  <c r="M44" i="27"/>
  <c r="L44" i="27"/>
  <c r="K44" i="27"/>
  <c r="J44" i="27"/>
  <c r="E44" i="27"/>
  <c r="M43" i="27"/>
  <c r="L43" i="27"/>
  <c r="K43" i="27"/>
  <c r="J43" i="27"/>
  <c r="E43" i="27"/>
  <c r="M42" i="27"/>
  <c r="L42" i="27"/>
  <c r="K42" i="27"/>
  <c r="J42" i="27"/>
  <c r="E42" i="27"/>
  <c r="M41" i="27"/>
  <c r="L41" i="27"/>
  <c r="K41" i="27"/>
  <c r="J41" i="27"/>
  <c r="E41" i="27"/>
  <c r="M40" i="27"/>
  <c r="L40" i="27"/>
  <c r="K40" i="27"/>
  <c r="J40" i="27"/>
  <c r="E40" i="27"/>
  <c r="M39" i="27"/>
  <c r="L39" i="27"/>
  <c r="K39" i="27"/>
  <c r="J39" i="27"/>
  <c r="E39" i="27"/>
  <c r="M38" i="27"/>
  <c r="L38" i="27"/>
  <c r="K38" i="27"/>
  <c r="J38" i="27"/>
  <c r="E38" i="27"/>
  <c r="M37" i="27"/>
  <c r="L37" i="27"/>
  <c r="K37" i="27"/>
  <c r="J37" i="27"/>
  <c r="E37" i="27"/>
  <c r="M36" i="27"/>
  <c r="L36" i="27"/>
  <c r="K36" i="27"/>
  <c r="J36" i="27"/>
  <c r="E36" i="27"/>
  <c r="M35" i="27"/>
  <c r="L35" i="27"/>
  <c r="K35" i="27"/>
  <c r="J35" i="27"/>
  <c r="E35" i="27"/>
  <c r="M34" i="27"/>
  <c r="L34" i="27"/>
  <c r="K34" i="27"/>
  <c r="J34" i="27"/>
  <c r="E34" i="27"/>
  <c r="M33" i="27"/>
  <c r="L33" i="27"/>
  <c r="K33" i="27"/>
  <c r="J33" i="27"/>
  <c r="E33" i="27"/>
  <c r="M32" i="27"/>
  <c r="L32" i="27"/>
  <c r="K32" i="27"/>
  <c r="J32" i="27"/>
  <c r="E32" i="27"/>
  <c r="M31" i="27"/>
  <c r="L31" i="27"/>
  <c r="K31" i="27"/>
  <c r="J31" i="27"/>
  <c r="E31" i="27"/>
  <c r="M30" i="27"/>
  <c r="L30" i="27"/>
  <c r="K30" i="27"/>
  <c r="J30" i="27"/>
  <c r="E30" i="27"/>
  <c r="M29" i="27"/>
  <c r="L29" i="27"/>
  <c r="K29" i="27"/>
  <c r="J29" i="27"/>
  <c r="E29" i="27"/>
  <c r="M28" i="27"/>
  <c r="L28" i="27"/>
  <c r="K28" i="27"/>
  <c r="J28" i="27"/>
  <c r="E28" i="27"/>
  <c r="M27" i="27"/>
  <c r="L27" i="27"/>
  <c r="K27" i="27"/>
  <c r="J27" i="27"/>
  <c r="E27" i="27"/>
  <c r="M26" i="27"/>
  <c r="L26" i="27"/>
  <c r="K26" i="27"/>
  <c r="J26" i="27"/>
  <c r="E26" i="27"/>
  <c r="M25" i="27"/>
  <c r="L25" i="27"/>
  <c r="K25" i="27"/>
  <c r="J25" i="27"/>
  <c r="E25" i="27"/>
  <c r="M24" i="27"/>
  <c r="L24" i="27"/>
  <c r="K24" i="27"/>
  <c r="J24" i="27"/>
  <c r="E24" i="27"/>
  <c r="M23" i="27"/>
  <c r="L23" i="27"/>
  <c r="K23" i="27"/>
  <c r="J23" i="27"/>
  <c r="E23" i="27"/>
  <c r="M22" i="27"/>
  <c r="L22" i="27"/>
  <c r="K22" i="27"/>
  <c r="J22" i="27"/>
  <c r="E22" i="27"/>
  <c r="M21" i="27"/>
  <c r="L21" i="27"/>
  <c r="K21" i="27"/>
  <c r="J21" i="27"/>
  <c r="E21" i="27"/>
  <c r="M20" i="27"/>
  <c r="L20" i="27"/>
  <c r="K20" i="27"/>
  <c r="J20" i="27"/>
  <c r="E20" i="27"/>
  <c r="M19" i="27"/>
  <c r="L19" i="27"/>
  <c r="K19" i="27"/>
  <c r="J19" i="27"/>
  <c r="E19" i="27"/>
  <c r="M18" i="27"/>
  <c r="L18" i="27"/>
  <c r="K18" i="27"/>
  <c r="J18" i="27"/>
  <c r="E18" i="27"/>
  <c r="M17" i="27"/>
  <c r="L17" i="27"/>
  <c r="K17" i="27"/>
  <c r="J17" i="27"/>
  <c r="E17" i="27"/>
  <c r="M16" i="27"/>
  <c r="L16" i="27"/>
  <c r="K16" i="27"/>
  <c r="J16" i="27"/>
  <c r="E16" i="27"/>
  <c r="M15" i="27"/>
  <c r="L15" i="27"/>
  <c r="K15" i="27"/>
  <c r="J15" i="27"/>
  <c r="E15" i="27"/>
  <c r="M14" i="27"/>
  <c r="L14" i="27"/>
  <c r="K14" i="27"/>
  <c r="J14" i="27"/>
  <c r="E14" i="27"/>
  <c r="M13" i="27"/>
  <c r="L13" i="27"/>
  <c r="K13" i="27"/>
  <c r="J13" i="27"/>
  <c r="E13" i="27"/>
  <c r="M12" i="27"/>
  <c r="L12" i="27"/>
  <c r="K12" i="27"/>
  <c r="J12" i="27"/>
  <c r="E12" i="27"/>
  <c r="M11" i="27"/>
  <c r="L11" i="27"/>
  <c r="K11" i="27"/>
  <c r="J11" i="27"/>
  <c r="E11" i="27"/>
  <c r="M10" i="27"/>
  <c r="L10" i="27"/>
  <c r="K10" i="27"/>
  <c r="J10" i="27"/>
  <c r="E10" i="27"/>
  <c r="M9" i="27"/>
  <c r="L9" i="27"/>
  <c r="K9" i="27"/>
  <c r="J9" i="27"/>
  <c r="E9" i="27"/>
  <c r="M8" i="27"/>
  <c r="L8" i="27"/>
  <c r="K8" i="27"/>
  <c r="J8" i="27"/>
  <c r="E8" i="27"/>
  <c r="M7" i="27"/>
  <c r="L7" i="27"/>
  <c r="K7" i="27"/>
  <c r="J7" i="27"/>
  <c r="E7" i="27"/>
  <c r="M6" i="27"/>
  <c r="L6" i="27"/>
  <c r="K6" i="27"/>
  <c r="J6" i="27"/>
  <c r="E6" i="27"/>
  <c r="M5" i="27"/>
  <c r="L5" i="27"/>
  <c r="K5" i="27"/>
  <c r="J5" i="27"/>
  <c r="E5" i="27"/>
  <c r="M4" i="27"/>
  <c r="L4" i="27"/>
  <c r="K4" i="27"/>
  <c r="J4" i="27"/>
  <c r="E4" i="27"/>
  <c r="M3" i="27"/>
  <c r="L3" i="27"/>
  <c r="K3" i="27"/>
  <c r="J3" i="27"/>
  <c r="E3" i="27"/>
  <c r="N542" i="1"/>
  <c r="M542" i="1"/>
  <c r="N541" i="1"/>
  <c r="M541" i="1"/>
  <c r="N540" i="1"/>
  <c r="M540" i="1"/>
  <c r="N539" i="1"/>
  <c r="M539" i="1"/>
  <c r="N538" i="1"/>
  <c r="M538" i="1"/>
  <c r="N537" i="1"/>
  <c r="M537" i="1"/>
  <c r="N536" i="1"/>
  <c r="M536" i="1"/>
  <c r="N535" i="1"/>
  <c r="M535" i="1"/>
  <c r="N534" i="1"/>
  <c r="M534" i="1"/>
  <c r="N533" i="1"/>
  <c r="M533" i="1"/>
  <c r="N532" i="1"/>
  <c r="M532" i="1"/>
  <c r="N531" i="1"/>
  <c r="M531" i="1"/>
  <c r="N530" i="1"/>
  <c r="M530" i="1"/>
  <c r="N529" i="1"/>
  <c r="M529" i="1"/>
  <c r="N528" i="1"/>
  <c r="M528" i="1"/>
  <c r="N527" i="1"/>
  <c r="M527" i="1"/>
  <c r="N526" i="1"/>
  <c r="M526" i="1"/>
  <c r="N525" i="1"/>
  <c r="M525" i="1"/>
  <c r="N524" i="1"/>
  <c r="M524" i="1"/>
  <c r="N523" i="1"/>
  <c r="M523" i="1"/>
  <c r="N522" i="1"/>
  <c r="M522" i="1"/>
  <c r="N521" i="1"/>
  <c r="M521" i="1"/>
  <c r="N520" i="1"/>
  <c r="M520" i="1"/>
  <c r="N519" i="1"/>
  <c r="M519" i="1"/>
  <c r="N518" i="1"/>
  <c r="M518" i="1"/>
  <c r="N517" i="1"/>
  <c r="M517" i="1"/>
  <c r="N516" i="1"/>
  <c r="M516" i="1"/>
  <c r="N515" i="1"/>
  <c r="M515" i="1"/>
  <c r="N514" i="1"/>
  <c r="M514" i="1"/>
  <c r="N513" i="1"/>
  <c r="M513" i="1"/>
  <c r="N512" i="1"/>
  <c r="M512" i="1"/>
  <c r="N511" i="1"/>
  <c r="M511" i="1"/>
  <c r="N510" i="1"/>
  <c r="M510" i="1"/>
  <c r="N509" i="1"/>
  <c r="M509" i="1"/>
  <c r="N508" i="1"/>
  <c r="M508" i="1"/>
  <c r="N507" i="1"/>
  <c r="M507" i="1"/>
  <c r="N506" i="1"/>
  <c r="M506" i="1"/>
  <c r="N505" i="1"/>
  <c r="M505" i="1"/>
  <c r="N504" i="1"/>
  <c r="M504" i="1"/>
  <c r="N503" i="1"/>
  <c r="M503" i="1"/>
  <c r="N502" i="1"/>
  <c r="M502" i="1"/>
  <c r="N501" i="1"/>
  <c r="M501" i="1"/>
  <c r="N500" i="1"/>
  <c r="M500" i="1"/>
  <c r="N499" i="1"/>
  <c r="M499" i="1"/>
  <c r="N498" i="1"/>
  <c r="M498" i="1"/>
  <c r="N497" i="1"/>
  <c r="M497" i="1"/>
  <c r="N496" i="1"/>
  <c r="M496" i="1"/>
  <c r="N495" i="1"/>
  <c r="M495" i="1"/>
  <c r="N494" i="1"/>
  <c r="M494" i="1"/>
  <c r="N493" i="1"/>
  <c r="M493" i="1"/>
  <c r="N492" i="1"/>
  <c r="M492" i="1"/>
  <c r="N491" i="1"/>
  <c r="M491" i="1"/>
  <c r="N490" i="1"/>
  <c r="M490" i="1"/>
  <c r="N489" i="1"/>
  <c r="M489" i="1"/>
  <c r="N488" i="1"/>
  <c r="M488" i="1"/>
  <c r="N487" i="1"/>
  <c r="M487" i="1"/>
  <c r="N486" i="1"/>
  <c r="M486" i="1"/>
  <c r="N485" i="1"/>
  <c r="M485" i="1"/>
  <c r="N484" i="1"/>
  <c r="M484" i="1"/>
  <c r="N483" i="1"/>
  <c r="M483" i="1"/>
  <c r="N482" i="1"/>
  <c r="M482" i="1"/>
  <c r="N481" i="1"/>
  <c r="M481" i="1"/>
  <c r="N480" i="1"/>
  <c r="M480" i="1"/>
  <c r="N479" i="1"/>
  <c r="M479" i="1"/>
  <c r="N478" i="1"/>
  <c r="M478" i="1"/>
  <c r="M477" i="1"/>
  <c r="AH460" i="1"/>
  <c r="AE460" i="1"/>
  <c r="AB460" i="1"/>
  <c r="Y460" i="1"/>
  <c r="S460" i="1"/>
  <c r="P460" i="1"/>
  <c r="M460" i="1"/>
  <c r="AH459" i="1"/>
  <c r="AE459" i="1"/>
  <c r="AB459" i="1"/>
  <c r="Y459" i="1"/>
  <c r="V459" i="1"/>
  <c r="BW459" i="1" s="1"/>
  <c r="S459" i="1"/>
  <c r="P459" i="1"/>
  <c r="M459" i="1"/>
  <c r="AH458" i="1"/>
  <c r="AE458" i="1"/>
  <c r="BX458" i="1" s="1"/>
  <c r="AB458" i="1"/>
  <c r="Y458" i="1"/>
  <c r="S458" i="1"/>
  <c r="P458" i="1"/>
  <c r="M458" i="1"/>
  <c r="AH457" i="1"/>
  <c r="AE457" i="1"/>
  <c r="AB457" i="1"/>
  <c r="Y457" i="1"/>
  <c r="S457" i="1"/>
  <c r="P457" i="1"/>
  <c r="M457" i="1"/>
  <c r="AH456" i="1"/>
  <c r="AE456" i="1"/>
  <c r="BV456" i="1" s="1"/>
  <c r="AB456" i="1"/>
  <c r="Y456" i="1"/>
  <c r="S456" i="1"/>
  <c r="P456" i="1"/>
  <c r="M456" i="1"/>
  <c r="AH455" i="1"/>
  <c r="AE455" i="1"/>
  <c r="BV455" i="1" s="1"/>
  <c r="AB455" i="1"/>
  <c r="Y455" i="1"/>
  <c r="S455" i="1"/>
  <c r="P455" i="1"/>
  <c r="M455" i="1"/>
  <c r="AH454" i="1"/>
  <c r="AE454" i="1"/>
  <c r="BX454" i="1" s="1"/>
  <c r="AB454" i="1"/>
  <c r="Y454" i="1"/>
  <c r="S454" i="1"/>
  <c r="P454" i="1"/>
  <c r="M454" i="1"/>
  <c r="AH453" i="1"/>
  <c r="AE453" i="1"/>
  <c r="BV453" i="1" s="1"/>
  <c r="AB453" i="1"/>
  <c r="Y453" i="1"/>
  <c r="S453" i="1"/>
  <c r="P453" i="1"/>
  <c r="M453" i="1"/>
  <c r="AH452" i="1"/>
  <c r="AE452" i="1"/>
  <c r="BY452" i="1" s="1"/>
  <c r="AB452" i="1"/>
  <c r="Y452" i="1"/>
  <c r="S452" i="1"/>
  <c r="P452" i="1"/>
  <c r="M452" i="1"/>
  <c r="AH451" i="1"/>
  <c r="AE451" i="1"/>
  <c r="BX451" i="1" s="1"/>
  <c r="AB451" i="1"/>
  <c r="Y451" i="1"/>
  <c r="S451" i="1"/>
  <c r="P451" i="1"/>
  <c r="M451" i="1"/>
  <c r="AH450" i="1"/>
  <c r="AE450" i="1"/>
  <c r="BV450" i="1" s="1"/>
  <c r="AB450" i="1"/>
  <c r="Y450" i="1"/>
  <c r="S450" i="1"/>
  <c r="P450" i="1"/>
  <c r="M450" i="1"/>
  <c r="AK449" i="1"/>
  <c r="AH449" i="1"/>
  <c r="AE449" i="1"/>
  <c r="AB449" i="1"/>
  <c r="Y449" i="1"/>
  <c r="V449" i="1"/>
  <c r="S449" i="1"/>
  <c r="P449" i="1"/>
  <c r="M449" i="1"/>
  <c r="AH448" i="1"/>
  <c r="AE448" i="1"/>
  <c r="BX448" i="1" s="1"/>
  <c r="AB448" i="1"/>
  <c r="Y448" i="1"/>
  <c r="S448" i="1"/>
  <c r="P448" i="1"/>
  <c r="M448" i="1"/>
  <c r="AH447" i="1"/>
  <c r="AE447" i="1"/>
  <c r="BV447" i="1" s="1"/>
  <c r="AB447" i="1"/>
  <c r="Y447" i="1"/>
  <c r="S447" i="1"/>
  <c r="P447" i="1"/>
  <c r="M447" i="1"/>
  <c r="AH446" i="1"/>
  <c r="AE446" i="1"/>
  <c r="BX446" i="1" s="1"/>
  <c r="AB446" i="1"/>
  <c r="Y446" i="1"/>
  <c r="S446" i="1"/>
  <c r="P446" i="1"/>
  <c r="M446" i="1"/>
  <c r="AH445" i="1"/>
  <c r="AE445" i="1"/>
  <c r="BV445" i="1" s="1"/>
  <c r="AB445" i="1"/>
  <c r="Y445" i="1"/>
  <c r="S445" i="1"/>
  <c r="P445" i="1"/>
  <c r="M445" i="1"/>
  <c r="AH444" i="1"/>
  <c r="AE444" i="1"/>
  <c r="AB444" i="1"/>
  <c r="Y444" i="1"/>
  <c r="S444" i="1"/>
  <c r="P444" i="1"/>
  <c r="M444" i="1"/>
  <c r="AH443" i="1"/>
  <c r="AE443" i="1"/>
  <c r="BY443" i="1" s="1"/>
  <c r="AB443" i="1"/>
  <c r="Y443" i="1"/>
  <c r="S443" i="1"/>
  <c r="P443" i="1"/>
  <c r="M443" i="1"/>
  <c r="AK442" i="1"/>
  <c r="BW442" i="1" s="1"/>
  <c r="AH442" i="1"/>
  <c r="AE442" i="1"/>
  <c r="BV442" i="1" s="1"/>
  <c r="AB442" i="1"/>
  <c r="Y442" i="1"/>
  <c r="S442" i="1"/>
  <c r="P442" i="1"/>
  <c r="M442" i="1"/>
  <c r="AH441" i="1"/>
  <c r="AE441" i="1"/>
  <c r="BV441" i="1" s="1"/>
  <c r="AB441" i="1"/>
  <c r="Y441" i="1"/>
  <c r="S441" i="1"/>
  <c r="P441" i="1"/>
  <c r="M441" i="1"/>
  <c r="AH419" i="1"/>
  <c r="AE419" i="1"/>
  <c r="BY419" i="1" s="1"/>
  <c r="AB419" i="1"/>
  <c r="Y419" i="1"/>
  <c r="S419" i="1"/>
  <c r="P419" i="1"/>
  <c r="M419" i="1"/>
  <c r="AH439" i="1"/>
  <c r="AE439" i="1"/>
  <c r="BX439" i="1" s="1"/>
  <c r="AB439" i="1"/>
  <c r="Y439" i="1"/>
  <c r="P439" i="1"/>
  <c r="T439" i="1" s="1"/>
  <c r="AH438" i="1"/>
  <c r="AE438" i="1"/>
  <c r="BV438" i="1" s="1"/>
  <c r="AB438" i="1"/>
  <c r="Y438" i="1"/>
  <c r="S438" i="1"/>
  <c r="P438" i="1"/>
  <c r="M438" i="1"/>
  <c r="AH437" i="1"/>
  <c r="AE437" i="1"/>
  <c r="AB437" i="1"/>
  <c r="Y437" i="1"/>
  <c r="S437" i="1"/>
  <c r="P437" i="1"/>
  <c r="M437" i="1"/>
  <c r="AH436" i="1"/>
  <c r="AE436" i="1"/>
  <c r="AB436" i="1"/>
  <c r="Y436" i="1"/>
  <c r="S436" i="1"/>
  <c r="P436" i="1"/>
  <c r="M436" i="1"/>
  <c r="AH435" i="1"/>
  <c r="AE435" i="1"/>
  <c r="AB435" i="1"/>
  <c r="Y435" i="1"/>
  <c r="V435" i="1"/>
  <c r="BW435" i="1" s="1"/>
  <c r="S435" i="1"/>
  <c r="P435" i="1"/>
  <c r="M435" i="1"/>
  <c r="AH434" i="1"/>
  <c r="AE434" i="1"/>
  <c r="AB434" i="1"/>
  <c r="Y434" i="1"/>
  <c r="V434" i="1"/>
  <c r="BW434" i="1" s="1"/>
  <c r="S434" i="1"/>
  <c r="P434" i="1"/>
  <c r="M434" i="1"/>
  <c r="AH433" i="1"/>
  <c r="AE433" i="1"/>
  <c r="BY433" i="1" s="1"/>
  <c r="AB433" i="1"/>
  <c r="Y433" i="1"/>
  <c r="S433" i="1"/>
  <c r="P433" i="1"/>
  <c r="M433" i="1"/>
  <c r="AH432" i="1"/>
  <c r="AE432" i="1"/>
  <c r="AB432" i="1"/>
  <c r="Y432" i="1"/>
  <c r="S432" i="1"/>
  <c r="P432" i="1"/>
  <c r="M432" i="1"/>
  <c r="AH431" i="1"/>
  <c r="AE431" i="1"/>
  <c r="AB431" i="1"/>
  <c r="Y431" i="1"/>
  <c r="V431" i="1"/>
  <c r="BW431" i="1" s="1"/>
  <c r="S431" i="1"/>
  <c r="P431" i="1"/>
  <c r="M431" i="1"/>
  <c r="AH430" i="1"/>
  <c r="AE430" i="1"/>
  <c r="BX430" i="1" s="1"/>
  <c r="AB430" i="1"/>
  <c r="Y430" i="1"/>
  <c r="S430" i="1"/>
  <c r="P430" i="1"/>
  <c r="M430" i="1"/>
  <c r="AH428" i="1"/>
  <c r="AE428" i="1"/>
  <c r="BV428" i="1" s="1"/>
  <c r="AB428" i="1"/>
  <c r="Y428" i="1"/>
  <c r="S428" i="1"/>
  <c r="P428" i="1"/>
  <c r="M428" i="1"/>
  <c r="AH427" i="1"/>
  <c r="AE427" i="1"/>
  <c r="BY427" i="1" s="1"/>
  <c r="AB427" i="1"/>
  <c r="Y427" i="1"/>
  <c r="S427" i="1"/>
  <c r="P427" i="1"/>
  <c r="M427" i="1"/>
  <c r="AH426" i="1"/>
  <c r="AE426" i="1"/>
  <c r="AB426" i="1"/>
  <c r="Y426" i="1"/>
  <c r="S426" i="1"/>
  <c r="P426" i="1"/>
  <c r="M426" i="1"/>
  <c r="AH425" i="1"/>
  <c r="AE425" i="1"/>
  <c r="AB425" i="1"/>
  <c r="Y425" i="1"/>
  <c r="S425" i="1"/>
  <c r="P425" i="1"/>
  <c r="M425" i="1"/>
  <c r="AH399" i="1"/>
  <c r="AE399" i="1"/>
  <c r="AB399" i="1"/>
  <c r="Y399" i="1"/>
  <c r="S399" i="1"/>
  <c r="P399" i="1"/>
  <c r="M399" i="1"/>
  <c r="AK424" i="1"/>
  <c r="AH424" i="1"/>
  <c r="AE424" i="1"/>
  <c r="AB424" i="1"/>
  <c r="Y424" i="1"/>
  <c r="V424" i="1"/>
  <c r="S424" i="1"/>
  <c r="P424" i="1"/>
  <c r="M424" i="1"/>
  <c r="AH422" i="1"/>
  <c r="AE422" i="1"/>
  <c r="BV422" i="1" s="1"/>
  <c r="AB422" i="1"/>
  <c r="Y422" i="1"/>
  <c r="S422" i="1"/>
  <c r="P422" i="1"/>
  <c r="M422" i="1"/>
  <c r="AH420" i="1"/>
  <c r="AE420" i="1"/>
  <c r="BX420" i="1" s="1"/>
  <c r="AB420" i="1"/>
  <c r="Y420" i="1"/>
  <c r="S420" i="1"/>
  <c r="P420" i="1"/>
  <c r="M420" i="1"/>
  <c r="AK385" i="1"/>
  <c r="AH385" i="1"/>
  <c r="AE385" i="1"/>
  <c r="AB385" i="1"/>
  <c r="Y385" i="1"/>
  <c r="V385" i="1"/>
  <c r="S385" i="1"/>
  <c r="P385" i="1"/>
  <c r="M385" i="1"/>
  <c r="AH418" i="1"/>
  <c r="AE418" i="1"/>
  <c r="BY418" i="1" s="1"/>
  <c r="AB418" i="1"/>
  <c r="Y418" i="1"/>
  <c r="S418" i="1"/>
  <c r="P418" i="1"/>
  <c r="M418" i="1"/>
  <c r="AK417" i="1"/>
  <c r="BW417" i="1" s="1"/>
  <c r="AH417" i="1"/>
  <c r="AE417" i="1"/>
  <c r="BV417" i="1" s="1"/>
  <c r="AB417" i="1"/>
  <c r="Y417" i="1"/>
  <c r="AH415" i="1"/>
  <c r="AE415" i="1"/>
  <c r="AB415" i="1"/>
  <c r="Y415" i="1"/>
  <c r="V415" i="1"/>
  <c r="BW415" i="1" s="1"/>
  <c r="S415" i="1"/>
  <c r="P415" i="1"/>
  <c r="M415" i="1"/>
  <c r="AH414" i="1"/>
  <c r="AE414" i="1"/>
  <c r="BX414" i="1" s="1"/>
  <c r="AB414" i="1"/>
  <c r="Y414" i="1"/>
  <c r="S414" i="1"/>
  <c r="P414" i="1"/>
  <c r="M414" i="1"/>
  <c r="AH413" i="1"/>
  <c r="AE413" i="1"/>
  <c r="AB413" i="1"/>
  <c r="Y413" i="1"/>
  <c r="S413" i="1"/>
  <c r="P413" i="1"/>
  <c r="M413" i="1"/>
  <c r="AH412" i="1"/>
  <c r="AE412" i="1"/>
  <c r="AB412" i="1"/>
  <c r="Y412" i="1"/>
  <c r="S412" i="1"/>
  <c r="P412" i="1"/>
  <c r="M412" i="1"/>
  <c r="AH410" i="1"/>
  <c r="AE410" i="1"/>
  <c r="AB410" i="1"/>
  <c r="Y410" i="1"/>
  <c r="S410" i="1"/>
  <c r="P410" i="1"/>
  <c r="M410" i="1"/>
  <c r="AH409" i="1"/>
  <c r="AE409" i="1"/>
  <c r="AB409" i="1"/>
  <c r="Y409" i="1"/>
  <c r="S409" i="1"/>
  <c r="P409" i="1"/>
  <c r="M409" i="1"/>
  <c r="AH408" i="1"/>
  <c r="AE408" i="1"/>
  <c r="BX408" i="1" s="1"/>
  <c r="AB408" i="1"/>
  <c r="Y408" i="1"/>
  <c r="S408" i="1"/>
  <c r="P408" i="1"/>
  <c r="M408" i="1"/>
  <c r="AH407" i="1"/>
  <c r="AE407" i="1"/>
  <c r="AB407" i="1"/>
  <c r="Y407" i="1"/>
  <c r="S407" i="1"/>
  <c r="P407" i="1"/>
  <c r="M407" i="1"/>
  <c r="AH406" i="1"/>
  <c r="AE406" i="1"/>
  <c r="AB406" i="1"/>
  <c r="Y406" i="1"/>
  <c r="S406" i="1"/>
  <c r="P406" i="1"/>
  <c r="M406" i="1"/>
  <c r="AH405" i="1"/>
  <c r="AE405" i="1"/>
  <c r="BV405" i="1" s="1"/>
  <c r="AB405" i="1"/>
  <c r="Y405" i="1"/>
  <c r="S405" i="1"/>
  <c r="P405" i="1"/>
  <c r="M405" i="1"/>
  <c r="AH404" i="1"/>
  <c r="AE404" i="1"/>
  <c r="AB404" i="1"/>
  <c r="Y404" i="1"/>
  <c r="S404" i="1"/>
  <c r="P404" i="1"/>
  <c r="M404" i="1"/>
  <c r="AH403" i="1"/>
  <c r="AE403" i="1"/>
  <c r="AB403" i="1"/>
  <c r="Y403" i="1"/>
  <c r="S403" i="1"/>
  <c r="P403" i="1"/>
  <c r="M403" i="1"/>
  <c r="AH402" i="1"/>
  <c r="AE402" i="1"/>
  <c r="BV402" i="1" s="1"/>
  <c r="AB402" i="1"/>
  <c r="Y402" i="1"/>
  <c r="S402" i="1"/>
  <c r="P402" i="1"/>
  <c r="M402" i="1"/>
  <c r="AH401" i="1"/>
  <c r="AE401" i="1"/>
  <c r="AB401" i="1"/>
  <c r="Y401" i="1"/>
  <c r="S401" i="1"/>
  <c r="P401" i="1"/>
  <c r="M401" i="1"/>
  <c r="AH400" i="1"/>
  <c r="AE400" i="1"/>
  <c r="BX400" i="1" s="1"/>
  <c r="AB400" i="1"/>
  <c r="Y400" i="1"/>
  <c r="S400" i="1"/>
  <c r="P400" i="1"/>
  <c r="M400" i="1"/>
  <c r="AK440" i="1"/>
  <c r="AH440" i="1"/>
  <c r="AE440" i="1"/>
  <c r="AB440" i="1"/>
  <c r="Y440" i="1"/>
  <c r="V440" i="1"/>
  <c r="S440" i="1"/>
  <c r="P440" i="1"/>
  <c r="M440" i="1"/>
  <c r="AH398" i="1"/>
  <c r="AE398" i="1"/>
  <c r="AB398" i="1"/>
  <c r="Y398" i="1"/>
  <c r="S398" i="1"/>
  <c r="P398" i="1"/>
  <c r="M398" i="1"/>
  <c r="AH396" i="1"/>
  <c r="AE396" i="1"/>
  <c r="BX396" i="1" s="1"/>
  <c r="AB396" i="1"/>
  <c r="Y396" i="1"/>
  <c r="AK395" i="1"/>
  <c r="AH395" i="1"/>
  <c r="AE395" i="1"/>
  <c r="AB395" i="1"/>
  <c r="Y395" i="1"/>
  <c r="V395" i="1"/>
  <c r="S395" i="1"/>
  <c r="P395" i="1"/>
  <c r="M395" i="1"/>
  <c r="AK394" i="1"/>
  <c r="Y394" i="1"/>
  <c r="AI394" i="1" s="1"/>
  <c r="V394" i="1"/>
  <c r="S394" i="1"/>
  <c r="P394" i="1"/>
  <c r="M394" i="1"/>
  <c r="AH393" i="1"/>
  <c r="AE393" i="1"/>
  <c r="AB393" i="1"/>
  <c r="Y393" i="1"/>
  <c r="S393" i="1"/>
  <c r="P393" i="1"/>
  <c r="M393" i="1"/>
  <c r="AH392" i="1"/>
  <c r="AE392" i="1"/>
  <c r="BY392" i="1" s="1"/>
  <c r="AB392" i="1"/>
  <c r="Y392" i="1"/>
  <c r="S392" i="1"/>
  <c r="P392" i="1"/>
  <c r="M392" i="1"/>
  <c r="AH391" i="1"/>
  <c r="AE391" i="1"/>
  <c r="AB391" i="1"/>
  <c r="Y391" i="1"/>
  <c r="S391" i="1"/>
  <c r="P391" i="1"/>
  <c r="M391" i="1"/>
  <c r="AH390" i="1"/>
  <c r="AE390" i="1"/>
  <c r="AB390" i="1"/>
  <c r="Y390" i="1"/>
  <c r="S390" i="1"/>
  <c r="P390" i="1"/>
  <c r="M390" i="1"/>
  <c r="AH389" i="1"/>
  <c r="AE389" i="1"/>
  <c r="AB389" i="1"/>
  <c r="Y389" i="1"/>
  <c r="S389" i="1"/>
  <c r="P389" i="1"/>
  <c r="M389" i="1"/>
  <c r="AH388" i="1"/>
  <c r="AE388" i="1"/>
  <c r="AB388" i="1"/>
  <c r="Y388" i="1"/>
  <c r="P388" i="1"/>
  <c r="T388" i="1" s="1"/>
  <c r="AH387" i="1"/>
  <c r="AE387" i="1"/>
  <c r="AB387" i="1"/>
  <c r="Y387" i="1"/>
  <c r="V387" i="1"/>
  <c r="BW387" i="1" s="1"/>
  <c r="S387" i="1"/>
  <c r="P387" i="1"/>
  <c r="M387" i="1"/>
  <c r="AH386" i="1"/>
  <c r="AE386" i="1"/>
  <c r="AB386" i="1"/>
  <c r="Y386" i="1"/>
  <c r="S386" i="1"/>
  <c r="P386" i="1"/>
  <c r="M386" i="1"/>
  <c r="AH416" i="1"/>
  <c r="AE416" i="1"/>
  <c r="BX416" i="1" s="1"/>
  <c r="AB416" i="1"/>
  <c r="Y416" i="1"/>
  <c r="S416" i="1"/>
  <c r="P416" i="1"/>
  <c r="M416" i="1"/>
  <c r="AH384" i="1"/>
  <c r="AE384" i="1"/>
  <c r="AB384" i="1"/>
  <c r="Y384" i="1"/>
  <c r="S384" i="1"/>
  <c r="P384" i="1"/>
  <c r="M384" i="1"/>
  <c r="AH383" i="1"/>
  <c r="AE383" i="1"/>
  <c r="BX383" i="1" s="1"/>
  <c r="AB383" i="1"/>
  <c r="Y383" i="1"/>
  <c r="S383" i="1"/>
  <c r="P383" i="1"/>
  <c r="M383" i="1"/>
  <c r="AH382" i="1"/>
  <c r="AE382" i="1"/>
  <c r="AB382" i="1"/>
  <c r="Y382" i="1"/>
  <c r="S382" i="1"/>
  <c r="P382" i="1"/>
  <c r="M382" i="1"/>
  <c r="AH381" i="1"/>
  <c r="AE381" i="1"/>
  <c r="BX381" i="1" s="1"/>
  <c r="AB381" i="1"/>
  <c r="Y381" i="1"/>
  <c r="S381" i="1"/>
  <c r="P381" i="1"/>
  <c r="M381" i="1"/>
  <c r="AK380" i="1"/>
  <c r="AH380" i="1"/>
  <c r="AE380" i="1"/>
  <c r="AB380" i="1"/>
  <c r="Y380" i="1"/>
  <c r="V380" i="1"/>
  <c r="S380" i="1"/>
  <c r="P380" i="1"/>
  <c r="M380" i="1"/>
  <c r="AH379" i="1"/>
  <c r="AE379" i="1"/>
  <c r="AB379" i="1"/>
  <c r="Y379" i="1"/>
  <c r="S379" i="1"/>
  <c r="P379" i="1"/>
  <c r="M379" i="1"/>
  <c r="AH378" i="1"/>
  <c r="AE378" i="1"/>
  <c r="AB378" i="1"/>
  <c r="Y378" i="1"/>
  <c r="S378" i="1"/>
  <c r="P378" i="1"/>
  <c r="M378" i="1"/>
  <c r="AH377" i="1"/>
  <c r="AE377" i="1"/>
  <c r="AB377" i="1"/>
  <c r="Y377" i="1"/>
  <c r="S377" i="1"/>
  <c r="P377" i="1"/>
  <c r="M377" i="1"/>
  <c r="AH376" i="1"/>
  <c r="AE376" i="1"/>
  <c r="AB376" i="1"/>
  <c r="Y376" i="1"/>
  <c r="S376" i="1"/>
  <c r="P376" i="1"/>
  <c r="M376" i="1"/>
  <c r="AH375" i="1"/>
  <c r="AE375" i="1"/>
  <c r="AB375" i="1"/>
  <c r="Y375" i="1"/>
  <c r="S375" i="1"/>
  <c r="P375" i="1"/>
  <c r="M375" i="1"/>
  <c r="AH373" i="1"/>
  <c r="AE373" i="1"/>
  <c r="BX373" i="1" s="1"/>
  <c r="AB373" i="1"/>
  <c r="Y373" i="1"/>
  <c r="S373" i="1"/>
  <c r="P373" i="1"/>
  <c r="M373" i="1"/>
  <c r="AH372" i="1"/>
  <c r="AE372" i="1"/>
  <c r="AB372" i="1"/>
  <c r="Y372" i="1"/>
  <c r="S372" i="1"/>
  <c r="P372" i="1"/>
  <c r="M372" i="1"/>
  <c r="AH371" i="1"/>
  <c r="AE371" i="1"/>
  <c r="BX371" i="1" s="1"/>
  <c r="AB371" i="1"/>
  <c r="Y371" i="1"/>
  <c r="S371" i="1"/>
  <c r="P371" i="1"/>
  <c r="M371" i="1"/>
  <c r="BY370" i="1"/>
  <c r="BX370" i="1"/>
  <c r="AK370" i="1"/>
  <c r="BW370" i="1" s="1"/>
  <c r="AH370" i="1"/>
  <c r="AE370" i="1"/>
  <c r="BV370" i="1" s="1"/>
  <c r="AB370" i="1"/>
  <c r="Y370" i="1"/>
  <c r="S370" i="1"/>
  <c r="P370" i="1"/>
  <c r="M370" i="1"/>
  <c r="AH369" i="1"/>
  <c r="AE369" i="1"/>
  <c r="AB369" i="1"/>
  <c r="Y369" i="1"/>
  <c r="S369" i="1"/>
  <c r="P369" i="1"/>
  <c r="M369" i="1"/>
  <c r="AK368" i="1"/>
  <c r="BW368" i="1" s="1"/>
  <c r="AH368" i="1"/>
  <c r="AE368" i="1"/>
  <c r="BV368" i="1" s="1"/>
  <c r="AB368" i="1"/>
  <c r="Y368" i="1"/>
  <c r="S368" i="1"/>
  <c r="P368" i="1"/>
  <c r="M368" i="1"/>
  <c r="AH367" i="1"/>
  <c r="AE367" i="1"/>
  <c r="AB367" i="1"/>
  <c r="Y367" i="1"/>
  <c r="V367" i="1"/>
  <c r="BW367" i="1" s="1"/>
  <c r="S367" i="1"/>
  <c r="P367" i="1"/>
  <c r="M367" i="1"/>
  <c r="AK366" i="1"/>
  <c r="BW366" i="1" s="1"/>
  <c r="AH366" i="1"/>
  <c r="AE366" i="1"/>
  <c r="BX366" i="1" s="1"/>
  <c r="AB366" i="1"/>
  <c r="Y366" i="1"/>
  <c r="P366" i="1"/>
  <c r="T366" i="1" s="1"/>
  <c r="AH365" i="1"/>
  <c r="AE365" i="1"/>
  <c r="AB365" i="1"/>
  <c r="Y365" i="1"/>
  <c r="S365" i="1"/>
  <c r="P365" i="1"/>
  <c r="M365" i="1"/>
  <c r="AH364" i="1"/>
  <c r="AE364" i="1"/>
  <c r="BV364" i="1" s="1"/>
  <c r="AB364" i="1"/>
  <c r="Y364" i="1"/>
  <c r="S364" i="1"/>
  <c r="P364" i="1"/>
  <c r="M364" i="1"/>
  <c r="AH363" i="1"/>
  <c r="AE363" i="1"/>
  <c r="BX363" i="1" s="1"/>
  <c r="AB363" i="1"/>
  <c r="Y363" i="1"/>
  <c r="S363" i="1"/>
  <c r="P363" i="1"/>
  <c r="M363" i="1"/>
  <c r="AH362" i="1"/>
  <c r="AE362" i="1"/>
  <c r="AB362" i="1"/>
  <c r="Y362" i="1"/>
  <c r="S362" i="1"/>
  <c r="P362" i="1"/>
  <c r="M362" i="1"/>
  <c r="AH361" i="1"/>
  <c r="AE361" i="1"/>
  <c r="BX361" i="1" s="1"/>
  <c r="AB361" i="1"/>
  <c r="Y361" i="1"/>
  <c r="S361" i="1"/>
  <c r="P361" i="1"/>
  <c r="M361" i="1"/>
  <c r="AH360" i="1"/>
  <c r="AE360" i="1"/>
  <c r="BX360" i="1" s="1"/>
  <c r="AB360" i="1"/>
  <c r="Y360" i="1"/>
  <c r="S360" i="1"/>
  <c r="P360" i="1"/>
  <c r="M360" i="1"/>
  <c r="AH359" i="1"/>
  <c r="AE359" i="1"/>
  <c r="BY359" i="1" s="1"/>
  <c r="AB359" i="1"/>
  <c r="Y359" i="1"/>
  <c r="S359" i="1"/>
  <c r="P359" i="1"/>
  <c r="M359" i="1"/>
  <c r="AH358" i="1"/>
  <c r="AE358" i="1"/>
  <c r="BV358" i="1" s="1"/>
  <c r="AB358" i="1"/>
  <c r="Y358" i="1"/>
  <c r="S358" i="1"/>
  <c r="P358" i="1"/>
  <c r="M358" i="1"/>
  <c r="AH357" i="1"/>
  <c r="AE357" i="1"/>
  <c r="AB357" i="1"/>
  <c r="Y357" i="1"/>
  <c r="S357" i="1"/>
  <c r="P357" i="1"/>
  <c r="M357" i="1"/>
  <c r="AK356" i="1"/>
  <c r="BW356" i="1" s="1"/>
  <c r="AH356" i="1"/>
  <c r="AE356" i="1"/>
  <c r="AB356" i="1"/>
  <c r="Y356" i="1"/>
  <c r="S356" i="1"/>
  <c r="P356" i="1"/>
  <c r="M356" i="1"/>
  <c r="AK355" i="1"/>
  <c r="AH355" i="1"/>
  <c r="AE355" i="1"/>
  <c r="AB355" i="1"/>
  <c r="Y355" i="1"/>
  <c r="V355" i="1"/>
  <c r="S355" i="1"/>
  <c r="P355" i="1"/>
  <c r="M355" i="1"/>
  <c r="AH354" i="1"/>
  <c r="AE354" i="1"/>
  <c r="AB354" i="1"/>
  <c r="Y354" i="1"/>
  <c r="S354" i="1"/>
  <c r="P354" i="1"/>
  <c r="M354" i="1"/>
  <c r="AH353" i="1"/>
  <c r="AE353" i="1"/>
  <c r="BX353" i="1" s="1"/>
  <c r="AB353" i="1"/>
  <c r="Y353" i="1"/>
  <c r="S353" i="1"/>
  <c r="P353" i="1"/>
  <c r="M353" i="1"/>
  <c r="AH351" i="1"/>
  <c r="AE351" i="1"/>
  <c r="BY351" i="1" s="1"/>
  <c r="AB351" i="1"/>
  <c r="Y351" i="1"/>
  <c r="S351" i="1"/>
  <c r="P351" i="1"/>
  <c r="M351" i="1"/>
  <c r="AH322" i="1"/>
  <c r="AE322" i="1"/>
  <c r="BX322" i="1" s="1"/>
  <c r="AB322" i="1"/>
  <c r="Y322" i="1"/>
  <c r="S322" i="1"/>
  <c r="P322" i="1"/>
  <c r="M322" i="1"/>
  <c r="AH349" i="1"/>
  <c r="AE349" i="1"/>
  <c r="AB349" i="1"/>
  <c r="Y349" i="1"/>
  <c r="V349" i="1"/>
  <c r="BW349" i="1" s="1"/>
  <c r="S349" i="1"/>
  <c r="P349" i="1"/>
  <c r="M349" i="1"/>
  <c r="AH348" i="1"/>
  <c r="AE348" i="1"/>
  <c r="AB348" i="1"/>
  <c r="Y348" i="1"/>
  <c r="S348" i="1"/>
  <c r="P348" i="1"/>
  <c r="M348" i="1"/>
  <c r="AH347" i="1"/>
  <c r="AE347" i="1"/>
  <c r="AB347" i="1"/>
  <c r="Y347" i="1"/>
  <c r="S347" i="1"/>
  <c r="P347" i="1"/>
  <c r="M347" i="1"/>
  <c r="AH346" i="1"/>
  <c r="AE346" i="1"/>
  <c r="AB346" i="1"/>
  <c r="Y346" i="1"/>
  <c r="S346" i="1"/>
  <c r="P346" i="1"/>
  <c r="M346" i="1"/>
  <c r="AH345" i="1"/>
  <c r="AE345" i="1"/>
  <c r="BX345" i="1" s="1"/>
  <c r="AB345" i="1"/>
  <c r="Y345" i="1"/>
  <c r="S345" i="1"/>
  <c r="P345" i="1"/>
  <c r="M345" i="1"/>
  <c r="AH344" i="1"/>
  <c r="AE344" i="1"/>
  <c r="AB344" i="1"/>
  <c r="Y344" i="1"/>
  <c r="S344" i="1"/>
  <c r="P344" i="1"/>
  <c r="M344" i="1"/>
  <c r="AH343" i="1"/>
  <c r="AE343" i="1"/>
  <c r="AB343" i="1"/>
  <c r="Y343" i="1"/>
  <c r="S343" i="1"/>
  <c r="P343" i="1"/>
  <c r="M343" i="1"/>
  <c r="AH342" i="1"/>
  <c r="AE342" i="1"/>
  <c r="BY342" i="1" s="1"/>
  <c r="AB342" i="1"/>
  <c r="Y342" i="1"/>
  <c r="S342" i="1"/>
  <c r="P342" i="1"/>
  <c r="M342" i="1"/>
  <c r="AH341" i="1"/>
  <c r="AE341" i="1"/>
  <c r="BV341" i="1" s="1"/>
  <c r="AB341" i="1"/>
  <c r="Y341" i="1"/>
  <c r="S341" i="1"/>
  <c r="P341" i="1"/>
  <c r="M341" i="1"/>
  <c r="AH340" i="1"/>
  <c r="AE340" i="1"/>
  <c r="AB340" i="1"/>
  <c r="Y340" i="1"/>
  <c r="S340" i="1"/>
  <c r="P340" i="1"/>
  <c r="M340" i="1"/>
  <c r="AH339" i="1"/>
  <c r="AE339" i="1"/>
  <c r="BX339" i="1" s="1"/>
  <c r="AB339" i="1"/>
  <c r="Y339" i="1"/>
  <c r="S339" i="1"/>
  <c r="P339" i="1"/>
  <c r="M339" i="1"/>
  <c r="AH338" i="1"/>
  <c r="AE338" i="1"/>
  <c r="BX338" i="1" s="1"/>
  <c r="AB338" i="1"/>
  <c r="Y338" i="1"/>
  <c r="S338" i="1"/>
  <c r="P338" i="1"/>
  <c r="M338" i="1"/>
  <c r="AH337" i="1"/>
  <c r="AE337" i="1"/>
  <c r="AB337" i="1"/>
  <c r="Y337" i="1"/>
  <c r="S337" i="1"/>
  <c r="P337" i="1"/>
  <c r="M337" i="1"/>
  <c r="AH336" i="1"/>
  <c r="AE336" i="1"/>
  <c r="AB336" i="1"/>
  <c r="Y336" i="1"/>
  <c r="S336" i="1"/>
  <c r="P336" i="1"/>
  <c r="M336" i="1"/>
  <c r="AH335" i="1"/>
  <c r="AE335" i="1"/>
  <c r="AB335" i="1"/>
  <c r="Y335" i="1"/>
  <c r="S335" i="1"/>
  <c r="P335" i="1"/>
  <c r="M335" i="1"/>
  <c r="AH334" i="1"/>
  <c r="AE334" i="1"/>
  <c r="AB334" i="1"/>
  <c r="Y334" i="1"/>
  <c r="S334" i="1"/>
  <c r="P334" i="1"/>
  <c r="M334" i="1"/>
  <c r="AK298" i="1"/>
  <c r="AH298" i="1"/>
  <c r="AE298" i="1"/>
  <c r="AB298" i="1"/>
  <c r="Y298" i="1"/>
  <c r="V298" i="1"/>
  <c r="S298" i="1"/>
  <c r="P298" i="1"/>
  <c r="M298" i="1"/>
  <c r="AH332" i="1"/>
  <c r="AE332" i="1"/>
  <c r="AB332" i="1"/>
  <c r="Y332" i="1"/>
  <c r="S332" i="1"/>
  <c r="P332" i="1"/>
  <c r="M332" i="1"/>
  <c r="AH331" i="1"/>
  <c r="AE331" i="1"/>
  <c r="AB331" i="1"/>
  <c r="Y331" i="1"/>
  <c r="S331" i="1"/>
  <c r="P331" i="1"/>
  <c r="M331" i="1"/>
  <c r="AH330" i="1"/>
  <c r="AE330" i="1"/>
  <c r="AB330" i="1"/>
  <c r="Y330" i="1"/>
  <c r="S330" i="1"/>
  <c r="P330" i="1"/>
  <c r="M330" i="1"/>
  <c r="AH329" i="1"/>
  <c r="AE329" i="1"/>
  <c r="BV329" i="1" s="1"/>
  <c r="AB329" i="1"/>
  <c r="Y329" i="1"/>
  <c r="S329" i="1"/>
  <c r="P329" i="1"/>
  <c r="M329" i="1"/>
  <c r="AK326" i="1"/>
  <c r="AH326" i="1"/>
  <c r="AE326" i="1"/>
  <c r="AB326" i="1"/>
  <c r="Y326" i="1"/>
  <c r="V326" i="1"/>
  <c r="S326" i="1"/>
  <c r="P326" i="1"/>
  <c r="M326" i="1"/>
  <c r="AH325" i="1"/>
  <c r="AE325" i="1"/>
  <c r="BV325" i="1" s="1"/>
  <c r="AB325" i="1"/>
  <c r="Y325" i="1"/>
  <c r="S325" i="1"/>
  <c r="P325" i="1"/>
  <c r="M325" i="1"/>
  <c r="AH324" i="1"/>
  <c r="AE324" i="1"/>
  <c r="AB324" i="1"/>
  <c r="Y324" i="1"/>
  <c r="S324" i="1"/>
  <c r="P324" i="1"/>
  <c r="M324" i="1"/>
  <c r="AH323" i="1"/>
  <c r="AE323" i="1"/>
  <c r="AB323" i="1"/>
  <c r="Y323" i="1"/>
  <c r="S323" i="1"/>
  <c r="P323" i="1"/>
  <c r="M323" i="1"/>
  <c r="AK321" i="1"/>
  <c r="BW321" i="1" s="1"/>
  <c r="AE321" i="1"/>
  <c r="BX321" i="1" s="1"/>
  <c r="AB321" i="1"/>
  <c r="Y321" i="1"/>
  <c r="AH320" i="1"/>
  <c r="AE320" i="1"/>
  <c r="BX320" i="1" s="1"/>
  <c r="AB320" i="1"/>
  <c r="Y320" i="1"/>
  <c r="S320" i="1"/>
  <c r="P320" i="1"/>
  <c r="M320" i="1"/>
  <c r="AH319" i="1"/>
  <c r="AE319" i="1"/>
  <c r="AB319" i="1"/>
  <c r="Y319" i="1"/>
  <c r="S319" i="1"/>
  <c r="P319" i="1"/>
  <c r="M319" i="1"/>
  <c r="AH317" i="1"/>
  <c r="AE317" i="1"/>
  <c r="AB317" i="1"/>
  <c r="Y317" i="1"/>
  <c r="V317" i="1"/>
  <c r="BW317" i="1" s="1"/>
  <c r="S317" i="1"/>
  <c r="P317" i="1"/>
  <c r="M317" i="1"/>
  <c r="AH315" i="1"/>
  <c r="AE315" i="1"/>
  <c r="AB315" i="1"/>
  <c r="Y315" i="1"/>
  <c r="S315" i="1"/>
  <c r="P315" i="1"/>
  <c r="M315" i="1"/>
  <c r="AH314" i="1"/>
  <c r="AE314" i="1"/>
  <c r="BX314" i="1" s="1"/>
  <c r="AB314" i="1"/>
  <c r="Y314" i="1"/>
  <c r="S314" i="1"/>
  <c r="P314" i="1"/>
  <c r="M314" i="1"/>
  <c r="AH313" i="1"/>
  <c r="AE313" i="1"/>
  <c r="BX313" i="1" s="1"/>
  <c r="AB313" i="1"/>
  <c r="Y313" i="1"/>
  <c r="S313" i="1"/>
  <c r="P313" i="1"/>
  <c r="M313" i="1"/>
  <c r="AH312" i="1"/>
  <c r="AE312" i="1"/>
  <c r="AB312" i="1"/>
  <c r="Y312" i="1"/>
  <c r="S312" i="1"/>
  <c r="P312" i="1"/>
  <c r="M312" i="1"/>
  <c r="AH311" i="1"/>
  <c r="AE311" i="1"/>
  <c r="BV311" i="1" s="1"/>
  <c r="AB311" i="1"/>
  <c r="Y311" i="1"/>
  <c r="S311" i="1"/>
  <c r="P311" i="1"/>
  <c r="M311" i="1"/>
  <c r="AH310" i="1"/>
  <c r="AE310" i="1"/>
  <c r="BX310" i="1" s="1"/>
  <c r="AB310" i="1"/>
  <c r="Y310" i="1"/>
  <c r="S310" i="1"/>
  <c r="P310" i="1"/>
  <c r="M310" i="1"/>
  <c r="AH309" i="1"/>
  <c r="AE309" i="1"/>
  <c r="BX309" i="1" s="1"/>
  <c r="AB309" i="1"/>
  <c r="Y309" i="1"/>
  <c r="S309" i="1"/>
  <c r="P309" i="1"/>
  <c r="M309" i="1"/>
  <c r="AH308" i="1"/>
  <c r="AE308" i="1"/>
  <c r="BX308" i="1" s="1"/>
  <c r="AB308" i="1"/>
  <c r="Y308" i="1"/>
  <c r="S308" i="1"/>
  <c r="P308" i="1"/>
  <c r="M308" i="1"/>
  <c r="AH307" i="1"/>
  <c r="AE307" i="1"/>
  <c r="BV307" i="1" s="1"/>
  <c r="AB307" i="1"/>
  <c r="Y307" i="1"/>
  <c r="S307" i="1"/>
  <c r="P307" i="1"/>
  <c r="M307" i="1"/>
  <c r="AH306" i="1"/>
  <c r="AE306" i="1"/>
  <c r="BX306" i="1" s="1"/>
  <c r="AB306" i="1"/>
  <c r="Y306" i="1"/>
  <c r="S306" i="1"/>
  <c r="P306" i="1"/>
  <c r="M306" i="1"/>
  <c r="AH305" i="1"/>
  <c r="AE305" i="1"/>
  <c r="BY305" i="1" s="1"/>
  <c r="AB305" i="1"/>
  <c r="Y305" i="1"/>
  <c r="P305" i="1"/>
  <c r="M305" i="1"/>
  <c r="AH304" i="1"/>
  <c r="AE304" i="1"/>
  <c r="AB304" i="1"/>
  <c r="Y304" i="1"/>
  <c r="S304" i="1"/>
  <c r="P304" i="1"/>
  <c r="M304" i="1"/>
  <c r="BY295" i="1"/>
  <c r="BX295" i="1"/>
  <c r="AK295" i="1"/>
  <c r="BW295" i="1" s="1"/>
  <c r="AH295" i="1"/>
  <c r="AE295" i="1"/>
  <c r="BV295" i="1" s="1"/>
  <c r="AB295" i="1"/>
  <c r="Y295" i="1"/>
  <c r="AK328" i="1"/>
  <c r="AH328" i="1"/>
  <c r="AE328" i="1"/>
  <c r="AB328" i="1"/>
  <c r="Y328" i="1"/>
  <c r="V328" i="1"/>
  <c r="S328" i="1"/>
  <c r="P328" i="1"/>
  <c r="M328" i="1"/>
  <c r="AH301" i="1"/>
  <c r="AE301" i="1"/>
  <c r="BX301" i="1" s="1"/>
  <c r="AB301" i="1"/>
  <c r="Y301" i="1"/>
  <c r="S301" i="1"/>
  <c r="P301" i="1"/>
  <c r="M301" i="1"/>
  <c r="AH300" i="1"/>
  <c r="AE300" i="1"/>
  <c r="AB300" i="1"/>
  <c r="Y300" i="1"/>
  <c r="P300" i="1"/>
  <c r="T300" i="1" s="1"/>
  <c r="AH299" i="1"/>
  <c r="AE299" i="1"/>
  <c r="BX299" i="1" s="1"/>
  <c r="AB299" i="1"/>
  <c r="Y299" i="1"/>
  <c r="S299" i="1"/>
  <c r="P299" i="1"/>
  <c r="M299" i="1"/>
  <c r="AH297" i="1"/>
  <c r="AE297" i="1"/>
  <c r="AB297" i="1"/>
  <c r="Y297" i="1"/>
  <c r="S297" i="1"/>
  <c r="P297" i="1"/>
  <c r="M297" i="1"/>
  <c r="AH296" i="1"/>
  <c r="AE296" i="1"/>
  <c r="BY296" i="1" s="1"/>
  <c r="AB296" i="1"/>
  <c r="Y296" i="1"/>
  <c r="S296" i="1"/>
  <c r="P296" i="1"/>
  <c r="M296" i="1"/>
  <c r="AK303" i="1"/>
  <c r="AH303" i="1"/>
  <c r="AE303" i="1"/>
  <c r="AB303" i="1"/>
  <c r="Y303" i="1"/>
  <c r="V303" i="1"/>
  <c r="S303" i="1"/>
  <c r="P303" i="1"/>
  <c r="M303" i="1"/>
  <c r="AK294" i="1"/>
  <c r="BW294" i="1" s="1"/>
  <c r="AH294" i="1"/>
  <c r="AE294" i="1"/>
  <c r="BV294" i="1" s="1"/>
  <c r="AB294" i="1"/>
  <c r="Y294" i="1"/>
  <c r="AK293" i="1"/>
  <c r="BW293" i="1" s="1"/>
  <c r="AH293" i="1"/>
  <c r="AE293" i="1"/>
  <c r="BX293" i="1" s="1"/>
  <c r="AB293" i="1"/>
  <c r="Y293" i="1"/>
  <c r="AH292" i="1"/>
  <c r="AE292" i="1"/>
  <c r="BV292" i="1" s="1"/>
  <c r="AB292" i="1"/>
  <c r="Y292" i="1"/>
  <c r="S292" i="1"/>
  <c r="P292" i="1"/>
  <c r="M292" i="1"/>
  <c r="AH291" i="1"/>
  <c r="AE291" i="1"/>
  <c r="BV291" i="1" s="1"/>
  <c r="AB291" i="1"/>
  <c r="Y291" i="1"/>
  <c r="S291" i="1"/>
  <c r="P291" i="1"/>
  <c r="M291" i="1"/>
  <c r="AH290" i="1"/>
  <c r="AE290" i="1"/>
  <c r="BY290" i="1" s="1"/>
  <c r="AB290" i="1"/>
  <c r="Y290" i="1"/>
  <c r="S290" i="1"/>
  <c r="P290" i="1"/>
  <c r="M290" i="1"/>
  <c r="AH289" i="1"/>
  <c r="AE289" i="1"/>
  <c r="BY289" i="1" s="1"/>
  <c r="AB289" i="1"/>
  <c r="Y289" i="1"/>
  <c r="S289" i="1"/>
  <c r="P289" i="1"/>
  <c r="M289" i="1"/>
  <c r="AH288" i="1"/>
  <c r="AE288" i="1"/>
  <c r="BV288" i="1" s="1"/>
  <c r="AB288" i="1"/>
  <c r="Y288" i="1"/>
  <c r="S288" i="1"/>
  <c r="P288" i="1"/>
  <c r="M288" i="1"/>
  <c r="AH287" i="1"/>
  <c r="AE287" i="1"/>
  <c r="BX287" i="1" s="1"/>
  <c r="AB287" i="1"/>
  <c r="Y287" i="1"/>
  <c r="P287" i="1"/>
  <c r="T287" i="1" s="1"/>
  <c r="AH286" i="1"/>
  <c r="AE286" i="1"/>
  <c r="AB286" i="1"/>
  <c r="Y286" i="1"/>
  <c r="S286" i="1"/>
  <c r="P286" i="1"/>
  <c r="M286" i="1"/>
  <c r="AH285" i="1"/>
  <c r="AE285" i="1"/>
  <c r="BV285" i="1" s="1"/>
  <c r="AB285" i="1"/>
  <c r="Y285" i="1"/>
  <c r="S285" i="1"/>
  <c r="P285" i="1"/>
  <c r="M285" i="1"/>
  <c r="AH211" i="1"/>
  <c r="AE211" i="1"/>
  <c r="BY211" i="1" s="1"/>
  <c r="AB211" i="1"/>
  <c r="Y211" i="1"/>
  <c r="AH225" i="1"/>
  <c r="AE225" i="1"/>
  <c r="AB225" i="1"/>
  <c r="Y225" i="1"/>
  <c r="V225" i="1"/>
  <c r="BW225" i="1" s="1"/>
  <c r="S225" i="1"/>
  <c r="P225" i="1"/>
  <c r="M225" i="1"/>
  <c r="AH282" i="1"/>
  <c r="AE282" i="1"/>
  <c r="AB282" i="1"/>
  <c r="Y282" i="1"/>
  <c r="P282" i="1"/>
  <c r="T282" i="1" s="1"/>
  <c r="AK193" i="1"/>
  <c r="AH193" i="1"/>
  <c r="AE193" i="1"/>
  <c r="AB193" i="1"/>
  <c r="Y193" i="1"/>
  <c r="V193" i="1"/>
  <c r="S193" i="1"/>
  <c r="P193" i="1"/>
  <c r="M193" i="1"/>
  <c r="AH280" i="1"/>
  <c r="AE280" i="1"/>
  <c r="BV280" i="1" s="1"/>
  <c r="AB280" i="1"/>
  <c r="Y280" i="1"/>
  <c r="P280" i="1"/>
  <c r="T280" i="1" s="1"/>
  <c r="AH279" i="1"/>
  <c r="AE279" i="1"/>
  <c r="AB279" i="1"/>
  <c r="Y279" i="1"/>
  <c r="P279" i="1"/>
  <c r="T279" i="1" s="1"/>
  <c r="AH278" i="1"/>
  <c r="AE278" i="1"/>
  <c r="AB278" i="1"/>
  <c r="Y278" i="1"/>
  <c r="P278" i="1"/>
  <c r="T278" i="1" s="1"/>
  <c r="AH277" i="1"/>
  <c r="AE277" i="1"/>
  <c r="AB277" i="1"/>
  <c r="Y277" i="1"/>
  <c r="S277" i="1"/>
  <c r="P277" i="1"/>
  <c r="M277" i="1"/>
  <c r="AH276" i="1"/>
  <c r="AE276" i="1"/>
  <c r="AB276" i="1"/>
  <c r="Y276" i="1"/>
  <c r="S276" i="1"/>
  <c r="P276" i="1"/>
  <c r="M276" i="1"/>
  <c r="AK275" i="1"/>
  <c r="BW275" i="1" s="1"/>
  <c r="AH275" i="1"/>
  <c r="AE275" i="1"/>
  <c r="BY275" i="1" s="1"/>
  <c r="AB275" i="1"/>
  <c r="Y275" i="1"/>
  <c r="S275" i="1"/>
  <c r="P275" i="1"/>
  <c r="M275" i="1"/>
  <c r="AH274" i="1"/>
  <c r="AE274" i="1"/>
  <c r="AB274" i="1"/>
  <c r="Y274" i="1"/>
  <c r="S274" i="1"/>
  <c r="P274" i="1"/>
  <c r="M274" i="1"/>
  <c r="AH273" i="1"/>
  <c r="AE273" i="1"/>
  <c r="BX273" i="1" s="1"/>
  <c r="AB273" i="1"/>
  <c r="Y273" i="1"/>
  <c r="S273" i="1"/>
  <c r="P273" i="1"/>
  <c r="M273" i="1"/>
  <c r="AK272" i="1"/>
  <c r="BW272" i="1" s="1"/>
  <c r="AH272" i="1"/>
  <c r="AE272" i="1"/>
  <c r="BY272" i="1" s="1"/>
  <c r="S272" i="1"/>
  <c r="P272" i="1"/>
  <c r="M272" i="1"/>
  <c r="AH271" i="1"/>
  <c r="AE271" i="1"/>
  <c r="BX271" i="1" s="1"/>
  <c r="AB271" i="1"/>
  <c r="Y271" i="1"/>
  <c r="S271" i="1"/>
  <c r="P271" i="1"/>
  <c r="M271" i="1"/>
  <c r="AH270" i="1"/>
  <c r="AE270" i="1"/>
  <c r="BX270" i="1" s="1"/>
  <c r="AB270" i="1"/>
  <c r="Y270" i="1"/>
  <c r="P270" i="1"/>
  <c r="T270" i="1" s="1"/>
  <c r="AH268" i="1"/>
  <c r="AE268" i="1"/>
  <c r="AB268" i="1"/>
  <c r="Y268" i="1"/>
  <c r="P268" i="1"/>
  <c r="T268" i="1" s="1"/>
  <c r="BY267" i="1"/>
  <c r="BX267" i="1"/>
  <c r="AK267" i="1"/>
  <c r="BW267" i="1" s="1"/>
  <c r="AH267" i="1"/>
  <c r="AE267" i="1"/>
  <c r="BV267" i="1" s="1"/>
  <c r="AB267" i="1"/>
  <c r="Y267" i="1"/>
  <c r="S267" i="1"/>
  <c r="P267" i="1"/>
  <c r="M267" i="1"/>
  <c r="AH266" i="1"/>
  <c r="AE266" i="1"/>
  <c r="AB266" i="1"/>
  <c r="Y266" i="1"/>
  <c r="P266" i="1"/>
  <c r="T266" i="1" s="1"/>
  <c r="AH265" i="1"/>
  <c r="AE265" i="1"/>
  <c r="BY265" i="1" s="1"/>
  <c r="AB265" i="1"/>
  <c r="Y265" i="1"/>
  <c r="S265" i="1"/>
  <c r="P265" i="1"/>
  <c r="M265" i="1"/>
  <c r="AH264" i="1"/>
  <c r="AE264" i="1"/>
  <c r="AB264" i="1"/>
  <c r="Y264" i="1"/>
  <c r="S264" i="1"/>
  <c r="P264" i="1"/>
  <c r="M264" i="1"/>
  <c r="AH263" i="1"/>
  <c r="AE263" i="1"/>
  <c r="AB263" i="1"/>
  <c r="Y263" i="1"/>
  <c r="P263" i="1"/>
  <c r="T263" i="1" s="1"/>
  <c r="AH262" i="1"/>
  <c r="AE262" i="1"/>
  <c r="BX262" i="1" s="1"/>
  <c r="AB262" i="1"/>
  <c r="Y262" i="1"/>
  <c r="P262" i="1"/>
  <c r="T262" i="1" s="1"/>
  <c r="AH261" i="1"/>
  <c r="AE261" i="1"/>
  <c r="BX261" i="1" s="1"/>
  <c r="AB261" i="1"/>
  <c r="Y261" i="1"/>
  <c r="S261" i="1"/>
  <c r="P261" i="1"/>
  <c r="M261" i="1"/>
  <c r="AH260" i="1"/>
  <c r="AE260" i="1"/>
  <c r="BX260" i="1" s="1"/>
  <c r="AB260" i="1"/>
  <c r="Y260" i="1"/>
  <c r="P260" i="1"/>
  <c r="T260" i="1" s="1"/>
  <c r="AH259" i="1"/>
  <c r="AE259" i="1"/>
  <c r="BX259" i="1" s="1"/>
  <c r="AB259" i="1"/>
  <c r="Y259" i="1"/>
  <c r="P259" i="1"/>
  <c r="T259" i="1" s="1"/>
  <c r="AH258" i="1"/>
  <c r="AE258" i="1"/>
  <c r="AB258" i="1"/>
  <c r="Y258" i="1"/>
  <c r="S258" i="1"/>
  <c r="P258" i="1"/>
  <c r="M258" i="1"/>
  <c r="AH257" i="1"/>
  <c r="AE257" i="1"/>
  <c r="BX257" i="1" s="1"/>
  <c r="AB257" i="1"/>
  <c r="Y257" i="1"/>
  <c r="S257" i="1"/>
  <c r="P257" i="1"/>
  <c r="M257" i="1"/>
  <c r="AK161" i="1"/>
  <c r="BW161" i="1" s="1"/>
  <c r="AH161" i="1"/>
  <c r="AE161" i="1"/>
  <c r="BX161" i="1" s="1"/>
  <c r="AB161" i="1"/>
  <c r="Y161" i="1"/>
  <c r="S161" i="1"/>
  <c r="P161" i="1"/>
  <c r="M161" i="1"/>
  <c r="AH254" i="1"/>
  <c r="AE254" i="1"/>
  <c r="AB254" i="1"/>
  <c r="Y254" i="1"/>
  <c r="P254" i="1"/>
  <c r="T254" i="1" s="1"/>
  <c r="AK253" i="1"/>
  <c r="AH253" i="1"/>
  <c r="AE253" i="1"/>
  <c r="AB253" i="1"/>
  <c r="Y253" i="1"/>
  <c r="V253" i="1"/>
  <c r="S253" i="1"/>
  <c r="P253" i="1"/>
  <c r="M253" i="1"/>
  <c r="AH252" i="1"/>
  <c r="AE252" i="1"/>
  <c r="BV252" i="1" s="1"/>
  <c r="AB252" i="1"/>
  <c r="Y252" i="1"/>
  <c r="P252" i="1"/>
  <c r="T252" i="1" s="1"/>
  <c r="AK171" i="1"/>
  <c r="AH171" i="1"/>
  <c r="AE171" i="1"/>
  <c r="AB171" i="1"/>
  <c r="Y171" i="1"/>
  <c r="V171" i="1"/>
  <c r="S171" i="1"/>
  <c r="P171" i="1"/>
  <c r="M171" i="1"/>
  <c r="AK250" i="1"/>
  <c r="BW250" i="1" s="1"/>
  <c r="AH250" i="1"/>
  <c r="AE250" i="1"/>
  <c r="BX250" i="1" s="1"/>
  <c r="AB250" i="1"/>
  <c r="Y250" i="1"/>
  <c r="S250" i="1"/>
  <c r="P250" i="1"/>
  <c r="M250" i="1"/>
  <c r="AH249" i="1"/>
  <c r="AE249" i="1"/>
  <c r="AB249" i="1"/>
  <c r="Y249" i="1"/>
  <c r="S249" i="1"/>
  <c r="P249" i="1"/>
  <c r="M249" i="1"/>
  <c r="AH248" i="1"/>
  <c r="AE248" i="1"/>
  <c r="BX248" i="1" s="1"/>
  <c r="AB248" i="1"/>
  <c r="Y248" i="1"/>
  <c r="S248" i="1"/>
  <c r="P248" i="1"/>
  <c r="M248" i="1"/>
  <c r="AH247" i="1"/>
  <c r="AE247" i="1"/>
  <c r="AB247" i="1"/>
  <c r="Y247" i="1"/>
  <c r="S247" i="1"/>
  <c r="P247" i="1"/>
  <c r="M247" i="1"/>
  <c r="BY246" i="1"/>
  <c r="BX246" i="1"/>
  <c r="AH246" i="1"/>
  <c r="AE246" i="1"/>
  <c r="AB246" i="1"/>
  <c r="Y246" i="1"/>
  <c r="V246" i="1"/>
  <c r="BW246" i="1" s="1"/>
  <c r="S246" i="1"/>
  <c r="P246" i="1"/>
  <c r="M246" i="1"/>
  <c r="AH245" i="1"/>
  <c r="AE245" i="1"/>
  <c r="AB245" i="1"/>
  <c r="Y245" i="1"/>
  <c r="P245" i="1"/>
  <c r="T245" i="1" s="1"/>
  <c r="AH244" i="1"/>
  <c r="AE244" i="1"/>
  <c r="AB244" i="1"/>
  <c r="Y244" i="1"/>
  <c r="S244" i="1"/>
  <c r="P244" i="1"/>
  <c r="M244" i="1"/>
  <c r="AH243" i="1"/>
  <c r="AE243" i="1"/>
  <c r="AB243" i="1"/>
  <c r="Y243" i="1"/>
  <c r="S243" i="1"/>
  <c r="P243" i="1"/>
  <c r="M243" i="1"/>
  <c r="AK242" i="1"/>
  <c r="BW242" i="1" s="1"/>
  <c r="AH242" i="1"/>
  <c r="AE242" i="1"/>
  <c r="AB242" i="1"/>
  <c r="Y242" i="1"/>
  <c r="AH241" i="1"/>
  <c r="AE241" i="1"/>
  <c r="BV241" i="1" s="1"/>
  <c r="AB241" i="1"/>
  <c r="Y241" i="1"/>
  <c r="S241" i="1"/>
  <c r="P241" i="1"/>
  <c r="M241" i="1"/>
  <c r="AH240" i="1"/>
  <c r="AE240" i="1"/>
  <c r="BV240" i="1" s="1"/>
  <c r="AB240" i="1"/>
  <c r="Y240" i="1"/>
  <c r="S240" i="1"/>
  <c r="P240" i="1"/>
  <c r="M240" i="1"/>
  <c r="BY239" i="1"/>
  <c r="BX239" i="1"/>
  <c r="AK239" i="1"/>
  <c r="BW239" i="1" s="1"/>
  <c r="AE239" i="1"/>
  <c r="AB239" i="1"/>
  <c r="Y239" i="1"/>
  <c r="AH238" i="1"/>
  <c r="AE238" i="1"/>
  <c r="AB238" i="1"/>
  <c r="Y238" i="1"/>
  <c r="S238" i="1"/>
  <c r="P238" i="1"/>
  <c r="M238" i="1"/>
  <c r="AH237" i="1"/>
  <c r="AE237" i="1"/>
  <c r="BV237" i="1" s="1"/>
  <c r="AB237" i="1"/>
  <c r="Y237" i="1"/>
  <c r="S237" i="1"/>
  <c r="P237" i="1"/>
  <c r="M237" i="1"/>
  <c r="AH236" i="1"/>
  <c r="AE236" i="1"/>
  <c r="BY236" i="1" s="1"/>
  <c r="AB236" i="1"/>
  <c r="Y236" i="1"/>
  <c r="S236" i="1"/>
  <c r="P236" i="1"/>
  <c r="M236" i="1"/>
  <c r="AH235" i="1"/>
  <c r="AE235" i="1"/>
  <c r="AB235" i="1"/>
  <c r="Y235" i="1"/>
  <c r="P235" i="1"/>
  <c r="T235" i="1" s="1"/>
  <c r="AH234" i="1"/>
  <c r="AE234" i="1"/>
  <c r="BV234" i="1" s="1"/>
  <c r="AB234" i="1"/>
  <c r="Y234" i="1"/>
  <c r="S234" i="1"/>
  <c r="P234" i="1"/>
  <c r="M234" i="1"/>
  <c r="AH232" i="1"/>
  <c r="AE232" i="1"/>
  <c r="AB232" i="1"/>
  <c r="Y232" i="1"/>
  <c r="S232" i="1"/>
  <c r="P232" i="1"/>
  <c r="M232" i="1"/>
  <c r="AK163" i="1"/>
  <c r="AH163" i="1"/>
  <c r="AE163" i="1"/>
  <c r="AB163" i="1"/>
  <c r="V163" i="1"/>
  <c r="BW163" i="1" s="1"/>
  <c r="S163" i="1"/>
  <c r="P163" i="1"/>
  <c r="M163" i="1"/>
  <c r="AH230" i="1"/>
  <c r="AE230" i="1"/>
  <c r="AB230" i="1"/>
  <c r="Y230" i="1"/>
  <c r="S230" i="1"/>
  <c r="P230" i="1"/>
  <c r="M230" i="1"/>
  <c r="AH229" i="1"/>
  <c r="AE229" i="1"/>
  <c r="BX229" i="1" s="1"/>
  <c r="AB229" i="1"/>
  <c r="Y229" i="1"/>
  <c r="S229" i="1"/>
  <c r="P229" i="1"/>
  <c r="M229" i="1"/>
  <c r="AH228" i="1"/>
  <c r="AE228" i="1"/>
  <c r="AB228" i="1"/>
  <c r="Y228" i="1"/>
  <c r="S228" i="1"/>
  <c r="P228" i="1"/>
  <c r="M228" i="1"/>
  <c r="AH227" i="1"/>
  <c r="AE227" i="1"/>
  <c r="AB227" i="1"/>
  <c r="Y227" i="1"/>
  <c r="S227" i="1"/>
  <c r="P227" i="1"/>
  <c r="M227" i="1"/>
  <c r="AH226" i="1"/>
  <c r="AE226" i="1"/>
  <c r="AB226" i="1"/>
  <c r="Y226" i="1"/>
  <c r="S226" i="1"/>
  <c r="P226" i="1"/>
  <c r="M226" i="1"/>
  <c r="AH224" i="1"/>
  <c r="AE224" i="1"/>
  <c r="AB224" i="1"/>
  <c r="Y224" i="1"/>
  <c r="S224" i="1"/>
  <c r="P224" i="1"/>
  <c r="M224" i="1"/>
  <c r="AK255" i="1"/>
  <c r="AH255" i="1"/>
  <c r="AE255" i="1"/>
  <c r="AB255" i="1"/>
  <c r="Y255" i="1"/>
  <c r="V255" i="1"/>
  <c r="S255" i="1"/>
  <c r="P255" i="1"/>
  <c r="M255" i="1"/>
  <c r="BY223" i="1"/>
  <c r="BX223" i="1"/>
  <c r="AK223" i="1"/>
  <c r="BW223" i="1" s="1"/>
  <c r="AH223" i="1"/>
  <c r="AE223" i="1"/>
  <c r="BV223" i="1" s="1"/>
  <c r="AB223" i="1"/>
  <c r="Y223" i="1"/>
  <c r="AH222" i="1"/>
  <c r="AE222" i="1"/>
  <c r="BY222" i="1" s="1"/>
  <c r="AB222" i="1"/>
  <c r="Y222" i="1"/>
  <c r="S222" i="1"/>
  <c r="P222" i="1"/>
  <c r="M222" i="1"/>
  <c r="AH220" i="1"/>
  <c r="AE220" i="1"/>
  <c r="BV220" i="1" s="1"/>
  <c r="AB220" i="1"/>
  <c r="Y220" i="1"/>
  <c r="S220" i="1"/>
  <c r="P220" i="1"/>
  <c r="M220" i="1"/>
  <c r="AH219" i="1"/>
  <c r="AE219" i="1"/>
  <c r="AB219" i="1"/>
  <c r="Y219" i="1"/>
  <c r="S219" i="1"/>
  <c r="P219" i="1"/>
  <c r="M219" i="1"/>
  <c r="AH218" i="1"/>
  <c r="AE218" i="1"/>
  <c r="AB218" i="1"/>
  <c r="Y218" i="1"/>
  <c r="S218" i="1"/>
  <c r="P218" i="1"/>
  <c r="M218" i="1"/>
  <c r="AH217" i="1"/>
  <c r="AE217" i="1"/>
  <c r="AB217" i="1"/>
  <c r="Y217" i="1"/>
  <c r="S217" i="1"/>
  <c r="P217" i="1"/>
  <c r="M217" i="1"/>
  <c r="AH216" i="1"/>
  <c r="AE216" i="1"/>
  <c r="AB216" i="1"/>
  <c r="Y216" i="1"/>
  <c r="S216" i="1"/>
  <c r="P216" i="1"/>
  <c r="M216" i="1"/>
  <c r="AH215" i="1"/>
  <c r="AE215" i="1"/>
  <c r="AB215" i="1"/>
  <c r="Y215" i="1"/>
  <c r="S215" i="1"/>
  <c r="P215" i="1"/>
  <c r="M215" i="1"/>
  <c r="AH214" i="1"/>
  <c r="AE214" i="1"/>
  <c r="BX214" i="1" s="1"/>
  <c r="AB214" i="1"/>
  <c r="Y214" i="1"/>
  <c r="S214" i="1"/>
  <c r="P214" i="1"/>
  <c r="M214" i="1"/>
  <c r="AH213" i="1"/>
  <c r="AE213" i="1"/>
  <c r="AB213" i="1"/>
  <c r="Y213" i="1"/>
  <c r="S213" i="1"/>
  <c r="P213" i="1"/>
  <c r="M213" i="1"/>
  <c r="AH212" i="1"/>
  <c r="AE212" i="1"/>
  <c r="AB212" i="1"/>
  <c r="Y212" i="1"/>
  <c r="V212" i="1"/>
  <c r="BW212" i="1" s="1"/>
  <c r="S212" i="1"/>
  <c r="P212" i="1"/>
  <c r="M212" i="1"/>
  <c r="AH284" i="1"/>
  <c r="AE284" i="1"/>
  <c r="BX284" i="1" s="1"/>
  <c r="AB284" i="1"/>
  <c r="Y284" i="1"/>
  <c r="S284" i="1"/>
  <c r="P284" i="1"/>
  <c r="M284" i="1"/>
  <c r="BY210" i="1"/>
  <c r="BX210" i="1"/>
  <c r="AK210" i="1"/>
  <c r="BW210" i="1" s="1"/>
  <c r="AH210" i="1"/>
  <c r="AE210" i="1"/>
  <c r="BV210" i="1" s="1"/>
  <c r="AB210" i="1"/>
  <c r="Y210" i="1"/>
  <c r="AH209" i="1"/>
  <c r="AE209" i="1"/>
  <c r="AB209" i="1"/>
  <c r="Y209" i="1"/>
  <c r="P209" i="1"/>
  <c r="T209" i="1" s="1"/>
  <c r="AK208" i="1"/>
  <c r="AH208" i="1"/>
  <c r="AE208" i="1"/>
  <c r="AB208" i="1"/>
  <c r="Y208" i="1"/>
  <c r="V208" i="1"/>
  <c r="S208" i="1"/>
  <c r="P208" i="1"/>
  <c r="M208" i="1"/>
  <c r="AH207" i="1"/>
  <c r="AE207" i="1"/>
  <c r="AB207" i="1"/>
  <c r="Y207" i="1"/>
  <c r="S207" i="1"/>
  <c r="P207" i="1"/>
  <c r="M207" i="1"/>
  <c r="AH206" i="1"/>
  <c r="AE206" i="1"/>
  <c r="BY206" i="1" s="1"/>
  <c r="AB206" i="1"/>
  <c r="Y206" i="1"/>
  <c r="S206" i="1"/>
  <c r="P206" i="1"/>
  <c r="M206" i="1"/>
  <c r="AH205" i="1"/>
  <c r="AE205" i="1"/>
  <c r="AB205" i="1"/>
  <c r="Y205" i="1"/>
  <c r="S205" i="1"/>
  <c r="P205" i="1"/>
  <c r="M205" i="1"/>
  <c r="AH204" i="1"/>
  <c r="AE204" i="1"/>
  <c r="AB204" i="1"/>
  <c r="Y204" i="1"/>
  <c r="S204" i="1"/>
  <c r="P204" i="1"/>
  <c r="M204" i="1"/>
  <c r="BY203" i="1"/>
  <c r="BX203" i="1"/>
  <c r="AK203" i="1"/>
  <c r="BW203" i="1" s="1"/>
  <c r="AE203" i="1"/>
  <c r="BV203" i="1" s="1"/>
  <c r="AB203" i="1"/>
  <c r="AH202" i="1"/>
  <c r="AE202" i="1"/>
  <c r="AB202" i="1"/>
  <c r="Y202" i="1"/>
  <c r="S202" i="1"/>
  <c r="P202" i="1"/>
  <c r="M202" i="1"/>
  <c r="AH200" i="1"/>
  <c r="AE200" i="1"/>
  <c r="AB200" i="1"/>
  <c r="Y200" i="1"/>
  <c r="S200" i="1"/>
  <c r="P200" i="1"/>
  <c r="M200" i="1"/>
  <c r="BY199" i="1"/>
  <c r="BX199" i="1"/>
  <c r="AK199" i="1"/>
  <c r="BW199" i="1" s="1"/>
  <c r="AE199" i="1"/>
  <c r="AB199" i="1"/>
  <c r="BY198" i="1"/>
  <c r="BX198" i="1"/>
  <c r="AK198" i="1"/>
  <c r="BW198" i="1" s="1"/>
  <c r="AE198" i="1"/>
  <c r="AB198" i="1"/>
  <c r="BY197" i="1"/>
  <c r="BX197" i="1"/>
  <c r="AK197" i="1"/>
  <c r="BW197" i="1" s="1"/>
  <c r="AH197" i="1"/>
  <c r="AE197" i="1"/>
  <c r="BV197" i="1" s="1"/>
  <c r="AB197" i="1"/>
  <c r="AH196" i="1"/>
  <c r="AE196" i="1"/>
  <c r="BV196" i="1" s="1"/>
  <c r="AB196" i="1"/>
  <c r="Y196" i="1"/>
  <c r="S196" i="1"/>
  <c r="P196" i="1"/>
  <c r="M196" i="1"/>
  <c r="AH195" i="1"/>
  <c r="AE195" i="1"/>
  <c r="AB195" i="1"/>
  <c r="Y195" i="1"/>
  <c r="S195" i="1"/>
  <c r="P195" i="1"/>
  <c r="M195" i="1"/>
  <c r="AK194" i="1"/>
  <c r="AH194" i="1"/>
  <c r="AE194" i="1"/>
  <c r="AB194" i="1"/>
  <c r="Y194" i="1"/>
  <c r="V194" i="1"/>
  <c r="S194" i="1"/>
  <c r="P194" i="1"/>
  <c r="M194" i="1"/>
  <c r="BY192" i="1"/>
  <c r="BX192" i="1"/>
  <c r="AK192" i="1"/>
  <c r="BW192" i="1" s="1"/>
  <c r="AH192" i="1"/>
  <c r="AE192" i="1"/>
  <c r="BV192" i="1" s="1"/>
  <c r="AB192" i="1"/>
  <c r="BY191" i="1"/>
  <c r="BX191" i="1"/>
  <c r="AK191" i="1"/>
  <c r="BW191" i="1" s="1"/>
  <c r="AE191" i="1"/>
  <c r="BV191" i="1" s="1"/>
  <c r="AB191" i="1"/>
  <c r="AH190" i="1"/>
  <c r="AE190" i="1"/>
  <c r="BY190" i="1" s="1"/>
  <c r="AB190" i="1"/>
  <c r="Y190" i="1"/>
  <c r="S190" i="1"/>
  <c r="P190" i="1"/>
  <c r="M190" i="1"/>
  <c r="BY281" i="1"/>
  <c r="BX281" i="1"/>
  <c r="AK281" i="1"/>
  <c r="BW281" i="1" s="1"/>
  <c r="AH281" i="1"/>
  <c r="AE281" i="1"/>
  <c r="BV281" i="1" s="1"/>
  <c r="AB281" i="1"/>
  <c r="Y281" i="1"/>
  <c r="AH188" i="1"/>
  <c r="AE188" i="1"/>
  <c r="AB188" i="1"/>
  <c r="Y188" i="1"/>
  <c r="S188" i="1"/>
  <c r="P188" i="1"/>
  <c r="M188" i="1"/>
  <c r="AH187" i="1"/>
  <c r="AE187" i="1"/>
  <c r="AB187" i="1"/>
  <c r="Y187" i="1"/>
  <c r="S187" i="1"/>
  <c r="P187" i="1"/>
  <c r="M187" i="1"/>
  <c r="AH186" i="1"/>
  <c r="AE186" i="1"/>
  <c r="BX186" i="1" s="1"/>
  <c r="AB186" i="1"/>
  <c r="Y186" i="1"/>
  <c r="S186" i="1"/>
  <c r="P186" i="1"/>
  <c r="M186" i="1"/>
  <c r="AH185" i="1"/>
  <c r="AE185" i="1"/>
  <c r="BX185" i="1" s="1"/>
  <c r="AB185" i="1"/>
  <c r="Y185" i="1"/>
  <c r="S185" i="1"/>
  <c r="P185" i="1"/>
  <c r="M185" i="1"/>
  <c r="AH184" i="1"/>
  <c r="AE184" i="1"/>
  <c r="AB184" i="1"/>
  <c r="Y184" i="1"/>
  <c r="P184" i="1"/>
  <c r="T184" i="1" s="1"/>
  <c r="AH183" i="1"/>
  <c r="AE183" i="1"/>
  <c r="AB183" i="1"/>
  <c r="Y183" i="1"/>
  <c r="V183" i="1"/>
  <c r="BW183" i="1" s="1"/>
  <c r="S183" i="1"/>
  <c r="P183" i="1"/>
  <c r="M183" i="1"/>
  <c r="AH181" i="1"/>
  <c r="AE181" i="1"/>
  <c r="AB181" i="1"/>
  <c r="Y181" i="1"/>
  <c r="S181" i="1"/>
  <c r="P181" i="1"/>
  <c r="M181" i="1"/>
  <c r="AH180" i="1"/>
  <c r="AE180" i="1"/>
  <c r="BV180" i="1" s="1"/>
  <c r="AB180" i="1"/>
  <c r="Y180" i="1"/>
  <c r="S180" i="1"/>
  <c r="P180" i="1"/>
  <c r="M180" i="1"/>
  <c r="AH179" i="1"/>
  <c r="AE179" i="1"/>
  <c r="BY179" i="1" s="1"/>
  <c r="AB179" i="1"/>
  <c r="Y179" i="1"/>
  <c r="S179" i="1"/>
  <c r="P179" i="1"/>
  <c r="M179" i="1"/>
  <c r="AH178" i="1"/>
  <c r="AE178" i="1"/>
  <c r="BY178" i="1" s="1"/>
  <c r="AB178" i="1"/>
  <c r="Y178" i="1"/>
  <c r="S178" i="1"/>
  <c r="P178" i="1"/>
  <c r="M178" i="1"/>
  <c r="AH177" i="1"/>
  <c r="AE177" i="1"/>
  <c r="BV177" i="1" s="1"/>
  <c r="AB177" i="1"/>
  <c r="Y177" i="1"/>
  <c r="S177" i="1"/>
  <c r="P177" i="1"/>
  <c r="M177" i="1"/>
  <c r="AH176" i="1"/>
  <c r="AE176" i="1"/>
  <c r="AB176" i="1"/>
  <c r="Y176" i="1"/>
  <c r="S176" i="1"/>
  <c r="P176" i="1"/>
  <c r="M176" i="1"/>
  <c r="AH175" i="1"/>
  <c r="AE175" i="1"/>
  <c r="BY175" i="1" s="1"/>
  <c r="AB175" i="1"/>
  <c r="Y175" i="1"/>
  <c r="S175" i="1"/>
  <c r="P175" i="1"/>
  <c r="M175" i="1"/>
  <c r="BY174" i="1"/>
  <c r="BX174" i="1"/>
  <c r="BV174" i="1"/>
  <c r="AK174" i="1"/>
  <c r="BW174" i="1" s="1"/>
  <c r="AB174" i="1"/>
  <c r="AI174" i="1" s="1"/>
  <c r="AH173" i="1"/>
  <c r="AE173" i="1"/>
  <c r="AB173" i="1"/>
  <c r="Y173" i="1"/>
  <c r="P173" i="1"/>
  <c r="T173" i="1" s="1"/>
  <c r="AH172" i="1"/>
  <c r="AE172" i="1"/>
  <c r="AB172" i="1"/>
  <c r="Y172" i="1"/>
  <c r="S172" i="1"/>
  <c r="P172" i="1"/>
  <c r="M172" i="1"/>
  <c r="AH201" i="1"/>
  <c r="AE201" i="1"/>
  <c r="AB201" i="1"/>
  <c r="Y201" i="1"/>
  <c r="V201" i="1"/>
  <c r="BW201" i="1" s="1"/>
  <c r="S201" i="1"/>
  <c r="P201" i="1"/>
  <c r="M201" i="1"/>
  <c r="BY170" i="1"/>
  <c r="BX170" i="1"/>
  <c r="AK170" i="1"/>
  <c r="BW170" i="1" s="1"/>
  <c r="AE170" i="1"/>
  <c r="BV170" i="1" s="1"/>
  <c r="AB170" i="1"/>
  <c r="AH169" i="1"/>
  <c r="AE169" i="1"/>
  <c r="BX169" i="1" s="1"/>
  <c r="AB169" i="1"/>
  <c r="Y169" i="1"/>
  <c r="S169" i="1"/>
  <c r="P169" i="1"/>
  <c r="M169" i="1"/>
  <c r="AH168" i="1"/>
  <c r="AE168" i="1"/>
  <c r="BV168" i="1" s="1"/>
  <c r="AB168" i="1"/>
  <c r="Y168" i="1"/>
  <c r="S168" i="1"/>
  <c r="P168" i="1"/>
  <c r="M168" i="1"/>
  <c r="AH167" i="1"/>
  <c r="AE167" i="1"/>
  <c r="AB167" i="1"/>
  <c r="Y167" i="1"/>
  <c r="S167" i="1"/>
  <c r="P167" i="1"/>
  <c r="M167" i="1"/>
  <c r="V166" i="1"/>
  <c r="BW166" i="1" s="1"/>
  <c r="S166" i="1"/>
  <c r="P166" i="1"/>
  <c r="M166" i="1"/>
  <c r="AH165" i="1"/>
  <c r="AE165" i="1"/>
  <c r="BV165" i="1" s="1"/>
  <c r="AB165" i="1"/>
  <c r="Y165" i="1"/>
  <c r="S165" i="1"/>
  <c r="P165" i="1"/>
  <c r="M165" i="1"/>
  <c r="AH164" i="1"/>
  <c r="AE164" i="1"/>
  <c r="BV164" i="1" s="1"/>
  <c r="AB164" i="1"/>
  <c r="Y164" i="1"/>
  <c r="S164" i="1"/>
  <c r="P164" i="1"/>
  <c r="M164" i="1"/>
  <c r="AK189" i="1"/>
  <c r="AH189" i="1"/>
  <c r="AE189" i="1"/>
  <c r="AB189" i="1"/>
  <c r="Y189" i="1"/>
  <c r="V189" i="1"/>
  <c r="S189" i="1"/>
  <c r="P189" i="1"/>
  <c r="M189" i="1"/>
  <c r="AH162" i="1"/>
  <c r="AE162" i="1"/>
  <c r="AB162" i="1"/>
  <c r="Y162" i="1"/>
  <c r="S162" i="1"/>
  <c r="P162" i="1"/>
  <c r="M162" i="1"/>
  <c r="BY283" i="1"/>
  <c r="BX283" i="1"/>
  <c r="AK283" i="1"/>
  <c r="BW283" i="1" s="1"/>
  <c r="AE283" i="1"/>
  <c r="BV283" i="1" s="1"/>
  <c r="AB283" i="1"/>
  <c r="AH160" i="1"/>
  <c r="AE160" i="1"/>
  <c r="BY160" i="1" s="1"/>
  <c r="AB160" i="1"/>
  <c r="Y160" i="1"/>
  <c r="S160" i="1"/>
  <c r="P160" i="1"/>
  <c r="M160" i="1"/>
  <c r="AH159" i="1"/>
  <c r="AE159" i="1"/>
  <c r="AB159" i="1"/>
  <c r="Y159" i="1"/>
  <c r="S159" i="1"/>
  <c r="P159" i="1"/>
  <c r="M159" i="1"/>
  <c r="AH158" i="1"/>
  <c r="AE158" i="1"/>
  <c r="BY158" i="1" s="1"/>
  <c r="AB158" i="1"/>
  <c r="Y158" i="1"/>
  <c r="S158" i="1"/>
  <c r="P158" i="1"/>
  <c r="M158" i="1"/>
  <c r="AH157" i="1"/>
  <c r="AE157" i="1"/>
  <c r="BX157" i="1" s="1"/>
  <c r="AB157" i="1"/>
  <c r="Y157" i="1"/>
  <c r="S157" i="1"/>
  <c r="P157" i="1"/>
  <c r="M157" i="1"/>
  <c r="AH156" i="1"/>
  <c r="AE156" i="1"/>
  <c r="BX156" i="1" s="1"/>
  <c r="AB156" i="1"/>
  <c r="Y156" i="1"/>
  <c r="S156" i="1"/>
  <c r="P156" i="1"/>
  <c r="M156" i="1"/>
  <c r="AH154" i="1"/>
  <c r="AE154" i="1"/>
  <c r="BV154" i="1" s="1"/>
  <c r="AB154" i="1"/>
  <c r="Y154" i="1"/>
  <c r="S154" i="1"/>
  <c r="P154" i="1"/>
  <c r="M154" i="1"/>
  <c r="AH153" i="1"/>
  <c r="AE153" i="1"/>
  <c r="BY153" i="1" s="1"/>
  <c r="AB153" i="1"/>
  <c r="Y153" i="1"/>
  <c r="S153" i="1"/>
  <c r="P153" i="1"/>
  <c r="M153" i="1"/>
  <c r="AH151" i="1"/>
  <c r="AE151" i="1"/>
  <c r="AB151" i="1"/>
  <c r="Y151" i="1"/>
  <c r="S151" i="1"/>
  <c r="P151" i="1"/>
  <c r="M151" i="1"/>
  <c r="AK150" i="1"/>
  <c r="AH150" i="1"/>
  <c r="AE150" i="1"/>
  <c r="AB150" i="1"/>
  <c r="Y150" i="1"/>
  <c r="V150" i="1"/>
  <c r="S150" i="1"/>
  <c r="P150" i="1"/>
  <c r="M150" i="1"/>
  <c r="AH149" i="1"/>
  <c r="AE149" i="1"/>
  <c r="BX149" i="1" s="1"/>
  <c r="AB149" i="1"/>
  <c r="Y149" i="1"/>
  <c r="S149" i="1"/>
  <c r="P149" i="1"/>
  <c r="M149" i="1"/>
  <c r="AH148" i="1"/>
  <c r="AE148" i="1"/>
  <c r="BY148" i="1" s="1"/>
  <c r="AB148" i="1"/>
  <c r="Y148" i="1"/>
  <c r="S148" i="1"/>
  <c r="P148" i="1"/>
  <c r="M148" i="1"/>
  <c r="AK147" i="1"/>
  <c r="BW147" i="1" s="1"/>
  <c r="AH147" i="1"/>
  <c r="AE147" i="1"/>
  <c r="AB147" i="1"/>
  <c r="Y147" i="1"/>
  <c r="S147" i="1"/>
  <c r="P147" i="1"/>
  <c r="M147" i="1"/>
  <c r="BY146" i="1"/>
  <c r="BX146" i="1"/>
  <c r="AK146" i="1"/>
  <c r="BW146" i="1" s="1"/>
  <c r="AH146" i="1"/>
  <c r="AE146" i="1"/>
  <c r="BV146" i="1" s="1"/>
  <c r="AB146" i="1"/>
  <c r="Y146" i="1"/>
  <c r="S146" i="1"/>
  <c r="P146" i="1"/>
  <c r="M146" i="1"/>
  <c r="AH145" i="1"/>
  <c r="AE145" i="1"/>
  <c r="BV145" i="1" s="1"/>
  <c r="AB145" i="1"/>
  <c r="Y145" i="1"/>
  <c r="S145" i="1"/>
  <c r="P145" i="1"/>
  <c r="M145" i="1"/>
  <c r="AH144" i="1"/>
  <c r="AE144" i="1"/>
  <c r="BY144" i="1" s="1"/>
  <c r="AB144" i="1"/>
  <c r="Y144" i="1"/>
  <c r="S144" i="1"/>
  <c r="P144" i="1"/>
  <c r="M144" i="1"/>
  <c r="AH140" i="1"/>
  <c r="AE140" i="1"/>
  <c r="BX140" i="1" s="1"/>
  <c r="AB140" i="1"/>
  <c r="Y140" i="1"/>
  <c r="S140" i="1"/>
  <c r="P140" i="1"/>
  <c r="M140" i="1"/>
  <c r="AH139" i="1"/>
  <c r="AE139" i="1"/>
  <c r="BX139" i="1" s="1"/>
  <c r="AB139" i="1"/>
  <c r="Y139" i="1"/>
  <c r="P139" i="1"/>
  <c r="T139" i="1" s="1"/>
  <c r="AH138" i="1"/>
  <c r="AE138" i="1"/>
  <c r="AB138" i="1"/>
  <c r="Y138" i="1"/>
  <c r="P138" i="1"/>
  <c r="T138" i="1" s="1"/>
  <c r="AH137" i="1"/>
  <c r="AE137" i="1"/>
  <c r="BY137" i="1" s="1"/>
  <c r="AB137" i="1"/>
  <c r="Y137" i="1"/>
  <c r="P137" i="1"/>
  <c r="T137" i="1" s="1"/>
  <c r="AH136" i="1"/>
  <c r="AE136" i="1"/>
  <c r="BV136" i="1" s="1"/>
  <c r="AB136" i="1"/>
  <c r="Y136" i="1"/>
  <c r="S136" i="1"/>
  <c r="P136" i="1"/>
  <c r="M136" i="1"/>
  <c r="AK62" i="1"/>
  <c r="AH62" i="1"/>
  <c r="AE62" i="1"/>
  <c r="AB62" i="1"/>
  <c r="Y62" i="1"/>
  <c r="V62" i="1"/>
  <c r="S62" i="1"/>
  <c r="P62" i="1"/>
  <c r="M62" i="1"/>
  <c r="AH132" i="1"/>
  <c r="AE132" i="1"/>
  <c r="BV132" i="1" s="1"/>
  <c r="AB132" i="1"/>
  <c r="Y132" i="1"/>
  <c r="P132" i="1"/>
  <c r="T132" i="1" s="1"/>
  <c r="AK131" i="1"/>
  <c r="AH131" i="1"/>
  <c r="AE131" i="1"/>
  <c r="AB131" i="1"/>
  <c r="Y131" i="1"/>
  <c r="V131" i="1"/>
  <c r="S131" i="1"/>
  <c r="P131" i="1"/>
  <c r="M131" i="1"/>
  <c r="AH130" i="1"/>
  <c r="AE130" i="1"/>
  <c r="BX130" i="1" s="1"/>
  <c r="AB130" i="1"/>
  <c r="Y130" i="1"/>
  <c r="P130" i="1"/>
  <c r="T130" i="1" s="1"/>
  <c r="AH129" i="1"/>
  <c r="AE129" i="1"/>
  <c r="BY129" i="1" s="1"/>
  <c r="AB129" i="1"/>
  <c r="Y129" i="1"/>
  <c r="P129" i="1"/>
  <c r="T129" i="1" s="1"/>
  <c r="AK102" i="1"/>
  <c r="AH102" i="1"/>
  <c r="AE102" i="1"/>
  <c r="AB102" i="1"/>
  <c r="Y102" i="1"/>
  <c r="V102" i="1"/>
  <c r="S102" i="1"/>
  <c r="P102" i="1"/>
  <c r="M102" i="1"/>
  <c r="AH127" i="1"/>
  <c r="AE127" i="1"/>
  <c r="BV127" i="1" s="1"/>
  <c r="AB127" i="1"/>
  <c r="Y127" i="1"/>
  <c r="P127" i="1"/>
  <c r="T127" i="1" s="1"/>
  <c r="AH126" i="1"/>
  <c r="AE126" i="1"/>
  <c r="BX126" i="1" s="1"/>
  <c r="AB126" i="1"/>
  <c r="Y126" i="1"/>
  <c r="P126" i="1"/>
  <c r="T126" i="1" s="1"/>
  <c r="BY125" i="1"/>
  <c r="BX125" i="1"/>
  <c r="AK125" i="1"/>
  <c r="AH125" i="1"/>
  <c r="AE125" i="1"/>
  <c r="AB125" i="1"/>
  <c r="Y125" i="1"/>
  <c r="V125" i="1"/>
  <c r="S125" i="1"/>
  <c r="P125" i="1"/>
  <c r="M125" i="1"/>
  <c r="AH124" i="1"/>
  <c r="AE124" i="1"/>
  <c r="BV124" i="1" s="1"/>
  <c r="AB124" i="1"/>
  <c r="Y124" i="1"/>
  <c r="S124" i="1"/>
  <c r="P124" i="1"/>
  <c r="M124" i="1"/>
  <c r="AH123" i="1"/>
  <c r="AE123" i="1"/>
  <c r="BY123" i="1" s="1"/>
  <c r="AB123" i="1"/>
  <c r="Y123" i="1"/>
  <c r="S123" i="1"/>
  <c r="P123" i="1"/>
  <c r="M123" i="1"/>
  <c r="AH122" i="1"/>
  <c r="AE122" i="1"/>
  <c r="BX122" i="1" s="1"/>
  <c r="AB122" i="1"/>
  <c r="Y122" i="1"/>
  <c r="P122" i="1"/>
  <c r="T122" i="1" s="1"/>
  <c r="AK121" i="1"/>
  <c r="BW121" i="1" s="1"/>
  <c r="AH121" i="1"/>
  <c r="AE121" i="1"/>
  <c r="BY121" i="1" s="1"/>
  <c r="AB121" i="1"/>
  <c r="Y121" i="1"/>
  <c r="S121" i="1"/>
  <c r="P121" i="1"/>
  <c r="M121" i="1"/>
  <c r="AH120" i="1"/>
  <c r="AE120" i="1"/>
  <c r="AB120" i="1"/>
  <c r="Y120" i="1"/>
  <c r="P120" i="1"/>
  <c r="T120" i="1" s="1"/>
  <c r="AH119" i="1"/>
  <c r="AE119" i="1"/>
  <c r="AB119" i="1"/>
  <c r="Y119" i="1"/>
  <c r="S119" i="1"/>
  <c r="P119" i="1"/>
  <c r="M119" i="1"/>
  <c r="AH118" i="1"/>
  <c r="AE118" i="1"/>
  <c r="BY118" i="1" s="1"/>
  <c r="AB118" i="1"/>
  <c r="Y118" i="1"/>
  <c r="S118" i="1"/>
  <c r="P118" i="1"/>
  <c r="M118" i="1"/>
  <c r="BY117" i="1"/>
  <c r="BX117" i="1"/>
  <c r="AK117" i="1"/>
  <c r="BW117" i="1" s="1"/>
  <c r="AH117" i="1"/>
  <c r="AE117" i="1"/>
  <c r="BV117" i="1" s="1"/>
  <c r="AB117" i="1"/>
  <c r="Y117" i="1"/>
  <c r="BY116" i="1"/>
  <c r="BX116" i="1"/>
  <c r="AK116" i="1"/>
  <c r="BW116" i="1" s="1"/>
  <c r="AH116" i="1"/>
  <c r="AE116" i="1"/>
  <c r="BV116" i="1" s="1"/>
  <c r="AB116" i="1"/>
  <c r="AH115" i="1"/>
  <c r="AE115" i="1"/>
  <c r="BX115" i="1" s="1"/>
  <c r="AB115" i="1"/>
  <c r="Y115" i="1"/>
  <c r="S115" i="1"/>
  <c r="P115" i="1"/>
  <c r="M115" i="1"/>
  <c r="AK112" i="1"/>
  <c r="AH112" i="1"/>
  <c r="AE112" i="1"/>
  <c r="AB112" i="1"/>
  <c r="Y112" i="1"/>
  <c r="V112" i="1"/>
  <c r="S112" i="1"/>
  <c r="P112" i="1"/>
  <c r="M112" i="1"/>
  <c r="AK61" i="1"/>
  <c r="AH61" i="1"/>
  <c r="AE61" i="1"/>
  <c r="AB61" i="1"/>
  <c r="Y61" i="1"/>
  <c r="V61" i="1"/>
  <c r="S61" i="1"/>
  <c r="P61" i="1"/>
  <c r="M61" i="1"/>
  <c r="BY111" i="1"/>
  <c r="BX111" i="1"/>
  <c r="AK111" i="1"/>
  <c r="BW111" i="1" s="1"/>
  <c r="AE111" i="1"/>
  <c r="BV111" i="1" s="1"/>
  <c r="AB111" i="1"/>
  <c r="BY110" i="1"/>
  <c r="BX110" i="1"/>
  <c r="AK110" i="1"/>
  <c r="BW110" i="1" s="1"/>
  <c r="AE110" i="1"/>
  <c r="AB110" i="1"/>
  <c r="Y110" i="1"/>
  <c r="BY109" i="1"/>
  <c r="BX109" i="1"/>
  <c r="AK109" i="1"/>
  <c r="BW109" i="1" s="1"/>
  <c r="AH109" i="1"/>
  <c r="AE109" i="1"/>
  <c r="BV109" i="1" s="1"/>
  <c r="AB109" i="1"/>
  <c r="AH108" i="1"/>
  <c r="AE108" i="1"/>
  <c r="BX108" i="1" s="1"/>
  <c r="AB108" i="1"/>
  <c r="Y108" i="1"/>
  <c r="S108" i="1"/>
  <c r="P108" i="1"/>
  <c r="M108" i="1"/>
  <c r="AH107" i="1"/>
  <c r="AE107" i="1"/>
  <c r="BV107" i="1" s="1"/>
  <c r="AB107" i="1"/>
  <c r="Y107" i="1"/>
  <c r="S107" i="1"/>
  <c r="P107" i="1"/>
  <c r="M107" i="1"/>
  <c r="BY106" i="1"/>
  <c r="BX106" i="1"/>
  <c r="AK106" i="1"/>
  <c r="BW106" i="1" s="1"/>
  <c r="AE106" i="1"/>
  <c r="BV106" i="1" s="1"/>
  <c r="AB106" i="1"/>
  <c r="AH105" i="1"/>
  <c r="AE105" i="1"/>
  <c r="BX105" i="1" s="1"/>
  <c r="AB105" i="1"/>
  <c r="Y105" i="1"/>
  <c r="S105" i="1"/>
  <c r="P105" i="1"/>
  <c r="M105" i="1"/>
  <c r="BY142" i="1"/>
  <c r="BX142" i="1"/>
  <c r="BV142" i="1"/>
  <c r="AK142" i="1"/>
  <c r="BW142" i="1" s="1"/>
  <c r="AB142" i="1"/>
  <c r="Y142" i="1"/>
  <c r="AH103" i="1"/>
  <c r="AE103" i="1"/>
  <c r="BY103" i="1" s="1"/>
  <c r="AB103" i="1"/>
  <c r="Y103" i="1"/>
  <c r="S103" i="1"/>
  <c r="P103" i="1"/>
  <c r="M103" i="1"/>
  <c r="AK64" i="1"/>
  <c r="AH64" i="1"/>
  <c r="AE64" i="1"/>
  <c r="AB64" i="1"/>
  <c r="Y64" i="1"/>
  <c r="V64" i="1"/>
  <c r="S64" i="1"/>
  <c r="P64" i="1"/>
  <c r="M64" i="1"/>
  <c r="AH101" i="1"/>
  <c r="AE101" i="1"/>
  <c r="BY101" i="1" s="1"/>
  <c r="AB101" i="1"/>
  <c r="Y101" i="1"/>
  <c r="P101" i="1"/>
  <c r="T101" i="1" s="1"/>
  <c r="BY100" i="1"/>
  <c r="BX100" i="1"/>
  <c r="AK100" i="1"/>
  <c r="BW100" i="1" s="1"/>
  <c r="AE100" i="1"/>
  <c r="BV100" i="1" s="1"/>
  <c r="AB100" i="1"/>
  <c r="Y100" i="1"/>
  <c r="BY99" i="1"/>
  <c r="BX99" i="1"/>
  <c r="AK99" i="1"/>
  <c r="BW99" i="1" s="1"/>
  <c r="AH99" i="1"/>
  <c r="AE99" i="1"/>
  <c r="BV99" i="1" s="1"/>
  <c r="AB99" i="1"/>
  <c r="Y99" i="1"/>
  <c r="AK133" i="1"/>
  <c r="BW133" i="1" s="1"/>
  <c r="AH133" i="1"/>
  <c r="AE133" i="1"/>
  <c r="BY133" i="1" s="1"/>
  <c r="AB133" i="1"/>
  <c r="Y133" i="1"/>
  <c r="BY97" i="1"/>
  <c r="BX97" i="1"/>
  <c r="AK97" i="1"/>
  <c r="BW97" i="1" s="1"/>
  <c r="AE97" i="1"/>
  <c r="AB97" i="1"/>
  <c r="Y97" i="1"/>
  <c r="AH96" i="1"/>
  <c r="AE96" i="1"/>
  <c r="AB96" i="1"/>
  <c r="Y96" i="1"/>
  <c r="V96" i="1"/>
  <c r="BW96" i="1" s="1"/>
  <c r="S96" i="1"/>
  <c r="P96" i="1"/>
  <c r="M96" i="1"/>
  <c r="AK95" i="1"/>
  <c r="AH95" i="1"/>
  <c r="AE95" i="1"/>
  <c r="AB95" i="1"/>
  <c r="Y95" i="1"/>
  <c r="V95" i="1"/>
  <c r="S95" i="1"/>
  <c r="P95" i="1"/>
  <c r="M95" i="1"/>
  <c r="AH94" i="1"/>
  <c r="AE94" i="1"/>
  <c r="BY94" i="1" s="1"/>
  <c r="AB94" i="1"/>
  <c r="Y94" i="1"/>
  <c r="P94" i="1"/>
  <c r="T94" i="1" s="1"/>
  <c r="AH93" i="1"/>
  <c r="AE93" i="1"/>
  <c r="BV93" i="1" s="1"/>
  <c r="AB93" i="1"/>
  <c r="Y93" i="1"/>
  <c r="S93" i="1"/>
  <c r="P93" i="1"/>
  <c r="M93" i="1"/>
  <c r="AH91" i="1"/>
  <c r="AE91" i="1"/>
  <c r="AB91" i="1"/>
  <c r="Y91" i="1"/>
  <c r="S91" i="1"/>
  <c r="P91" i="1"/>
  <c r="M91" i="1"/>
  <c r="AH90" i="1"/>
  <c r="AE90" i="1"/>
  <c r="BX90" i="1" s="1"/>
  <c r="AB90" i="1"/>
  <c r="Y90" i="1"/>
  <c r="S90" i="1"/>
  <c r="P90" i="1"/>
  <c r="M90" i="1"/>
  <c r="AH89" i="1"/>
  <c r="AE89" i="1"/>
  <c r="BX89" i="1" s="1"/>
  <c r="AB89" i="1"/>
  <c r="Y89" i="1"/>
  <c r="S89" i="1"/>
  <c r="P89" i="1"/>
  <c r="M89" i="1"/>
  <c r="AH88" i="1"/>
  <c r="AE88" i="1"/>
  <c r="BV88" i="1" s="1"/>
  <c r="AB88" i="1"/>
  <c r="Y88" i="1"/>
  <c r="S88" i="1"/>
  <c r="P88" i="1"/>
  <c r="M88" i="1"/>
  <c r="AH87" i="1"/>
  <c r="AE87" i="1"/>
  <c r="BY87" i="1" s="1"/>
  <c r="AB87" i="1"/>
  <c r="Y87" i="1"/>
  <c r="P87" i="1"/>
  <c r="T87" i="1" s="1"/>
  <c r="BY85" i="1"/>
  <c r="BX85" i="1"/>
  <c r="AK85" i="1"/>
  <c r="BW85" i="1" s="1"/>
  <c r="AE85" i="1"/>
  <c r="BV85" i="1" s="1"/>
  <c r="AB85" i="1"/>
  <c r="Y85" i="1"/>
  <c r="AH84" i="1"/>
  <c r="AE84" i="1"/>
  <c r="BY84" i="1" s="1"/>
  <c r="AB84" i="1"/>
  <c r="Y84" i="1"/>
  <c r="S84" i="1"/>
  <c r="P84" i="1"/>
  <c r="M84" i="1"/>
  <c r="AK83" i="1"/>
  <c r="AE83" i="1"/>
  <c r="AB83" i="1"/>
  <c r="Y83" i="1"/>
  <c r="V83" i="1"/>
  <c r="S83" i="1"/>
  <c r="P83" i="1"/>
  <c r="M83" i="1"/>
  <c r="BY114" i="1"/>
  <c r="BX114" i="1"/>
  <c r="AK114" i="1"/>
  <c r="BW114" i="1" s="1"/>
  <c r="AH114" i="1"/>
  <c r="AE114" i="1"/>
  <c r="BV114" i="1" s="1"/>
  <c r="AB114" i="1"/>
  <c r="Y114" i="1"/>
  <c r="AK81" i="1"/>
  <c r="AH81" i="1"/>
  <c r="AE81" i="1"/>
  <c r="AB81" i="1"/>
  <c r="Y81" i="1"/>
  <c r="V81" i="1"/>
  <c r="S81" i="1"/>
  <c r="P81" i="1"/>
  <c r="M81" i="1"/>
  <c r="AH80" i="1"/>
  <c r="AE80" i="1"/>
  <c r="AB80" i="1"/>
  <c r="Y80" i="1"/>
  <c r="V80" i="1"/>
  <c r="BW80" i="1" s="1"/>
  <c r="S80" i="1"/>
  <c r="P80" i="1"/>
  <c r="M80" i="1"/>
  <c r="AH79" i="1"/>
  <c r="AE79" i="1"/>
  <c r="BY79" i="1" s="1"/>
  <c r="AB79" i="1"/>
  <c r="Y79" i="1"/>
  <c r="S79" i="1"/>
  <c r="P79" i="1"/>
  <c r="M79" i="1"/>
  <c r="BY98" i="1"/>
  <c r="BX98" i="1"/>
  <c r="AK98" i="1"/>
  <c r="Y98" i="1"/>
  <c r="AI98" i="1" s="1"/>
  <c r="V98" i="1"/>
  <c r="S98" i="1"/>
  <c r="P98" i="1"/>
  <c r="M98" i="1"/>
  <c r="AH77" i="1"/>
  <c r="AE77" i="1"/>
  <c r="BV77" i="1" s="1"/>
  <c r="AB77" i="1"/>
  <c r="Y77" i="1"/>
  <c r="AH76" i="1"/>
  <c r="AE76" i="1"/>
  <c r="BY76" i="1" s="1"/>
  <c r="AB76" i="1"/>
  <c r="Y76" i="1"/>
  <c r="S76" i="1"/>
  <c r="P76" i="1"/>
  <c r="M76" i="1"/>
  <c r="AH75" i="1"/>
  <c r="AE75" i="1"/>
  <c r="BX75" i="1" s="1"/>
  <c r="AB75" i="1"/>
  <c r="Y75" i="1"/>
  <c r="S75" i="1"/>
  <c r="P75" i="1"/>
  <c r="M75" i="1"/>
  <c r="AH74" i="1"/>
  <c r="AE74" i="1"/>
  <c r="BV74" i="1" s="1"/>
  <c r="AB74" i="1"/>
  <c r="Y74" i="1"/>
  <c r="S74" i="1"/>
  <c r="P74" i="1"/>
  <c r="M74" i="1"/>
  <c r="BY73" i="1"/>
  <c r="BX73" i="1"/>
  <c r="AH73" i="1"/>
  <c r="AE73" i="1"/>
  <c r="BV73" i="1" s="1"/>
  <c r="AB73" i="1"/>
  <c r="Y73" i="1"/>
  <c r="S73" i="1"/>
  <c r="P73" i="1"/>
  <c r="M73" i="1"/>
  <c r="AH72" i="1"/>
  <c r="AE72" i="1"/>
  <c r="BY72" i="1" s="1"/>
  <c r="AB72" i="1"/>
  <c r="Y72" i="1"/>
  <c r="S72" i="1"/>
  <c r="P72" i="1"/>
  <c r="M72" i="1"/>
  <c r="AH71" i="1"/>
  <c r="AE71" i="1"/>
  <c r="BX71" i="1" s="1"/>
  <c r="AB71" i="1"/>
  <c r="Y71" i="1"/>
  <c r="S71" i="1"/>
  <c r="P71" i="1"/>
  <c r="M71" i="1"/>
  <c r="AH70" i="1"/>
  <c r="AE70" i="1"/>
  <c r="BX70" i="1" s="1"/>
  <c r="AB70" i="1"/>
  <c r="Y70" i="1"/>
  <c r="P70" i="1"/>
  <c r="T70" i="1" s="1"/>
  <c r="BY69" i="1"/>
  <c r="BX69" i="1"/>
  <c r="AK69" i="1"/>
  <c r="BW69" i="1" s="1"/>
  <c r="AH69" i="1"/>
  <c r="AE69" i="1"/>
  <c r="BV69" i="1" s="1"/>
  <c r="AB69" i="1"/>
  <c r="AH68" i="1"/>
  <c r="AE68" i="1"/>
  <c r="BV68" i="1" s="1"/>
  <c r="AB68" i="1"/>
  <c r="Y68" i="1"/>
  <c r="S68" i="1"/>
  <c r="P68" i="1"/>
  <c r="M68" i="1"/>
  <c r="AH67" i="1"/>
  <c r="AE67" i="1"/>
  <c r="BV67" i="1" s="1"/>
  <c r="AB67" i="1"/>
  <c r="Y67" i="1"/>
  <c r="S67" i="1"/>
  <c r="P67" i="1"/>
  <c r="M67" i="1"/>
  <c r="BY65" i="1"/>
  <c r="BX65" i="1"/>
  <c r="AK65" i="1"/>
  <c r="BW65" i="1" s="1"/>
  <c r="AH65" i="1"/>
  <c r="AE65" i="1"/>
  <c r="BV65" i="1" s="1"/>
  <c r="AB65" i="1"/>
  <c r="AH134" i="1"/>
  <c r="AE134" i="1"/>
  <c r="BX134" i="1" s="1"/>
  <c r="AB134" i="1"/>
  <c r="Y134" i="1"/>
  <c r="S134" i="1"/>
  <c r="P134" i="1"/>
  <c r="M134" i="1"/>
  <c r="AH63" i="1"/>
  <c r="AE63" i="1"/>
  <c r="BV63" i="1" s="1"/>
  <c r="AB63" i="1"/>
  <c r="Y63" i="1"/>
  <c r="S63" i="1"/>
  <c r="P63" i="1"/>
  <c r="M63" i="1"/>
  <c r="AK104" i="1"/>
  <c r="AH104" i="1"/>
  <c r="AE104" i="1"/>
  <c r="AB104" i="1"/>
  <c r="Y104" i="1"/>
  <c r="V104" i="1"/>
  <c r="S104" i="1"/>
  <c r="P104" i="1"/>
  <c r="M104" i="1"/>
  <c r="BY128" i="1"/>
  <c r="BX128" i="1"/>
  <c r="AK128" i="1"/>
  <c r="BW128" i="1" s="1"/>
  <c r="AH128" i="1"/>
  <c r="AE128" i="1"/>
  <c r="BV128" i="1" s="1"/>
  <c r="AB128" i="1"/>
  <c r="Y128" i="1"/>
  <c r="AH60" i="1"/>
  <c r="AE60" i="1"/>
  <c r="BV60" i="1" s="1"/>
  <c r="AB60" i="1"/>
  <c r="Y60" i="1"/>
  <c r="S60" i="1"/>
  <c r="P60" i="1"/>
  <c r="M60" i="1"/>
  <c r="BY59" i="1"/>
  <c r="BX59" i="1"/>
  <c r="AK59" i="1"/>
  <c r="BW59" i="1" s="1"/>
  <c r="AH59" i="1"/>
  <c r="AE59" i="1"/>
  <c r="BV59" i="1" s="1"/>
  <c r="AB59" i="1"/>
  <c r="Y59" i="1"/>
  <c r="S59" i="1"/>
  <c r="P59" i="1"/>
  <c r="M59" i="1"/>
  <c r="AH58" i="1"/>
  <c r="AE58" i="1"/>
  <c r="AB58" i="1"/>
  <c r="Y58" i="1"/>
  <c r="V58" i="1"/>
  <c r="BW58" i="1" s="1"/>
  <c r="S58" i="1"/>
  <c r="P58" i="1"/>
  <c r="M58" i="1"/>
  <c r="AH57" i="1"/>
  <c r="AE57" i="1"/>
  <c r="AB57" i="1"/>
  <c r="Y57" i="1"/>
  <c r="S57" i="1"/>
  <c r="P57" i="1"/>
  <c r="M57" i="1"/>
  <c r="AH56" i="1"/>
  <c r="AE56" i="1"/>
  <c r="AB56" i="1"/>
  <c r="Y56" i="1"/>
  <c r="S56" i="1"/>
  <c r="P56" i="1"/>
  <c r="M56" i="1"/>
  <c r="BY55" i="1"/>
  <c r="BX55" i="1"/>
  <c r="AK55" i="1"/>
  <c r="BW55" i="1" s="1"/>
  <c r="AE55" i="1"/>
  <c r="BV55" i="1" s="1"/>
  <c r="AB55" i="1"/>
  <c r="Y55" i="1"/>
  <c r="AH54" i="1"/>
  <c r="AE54" i="1"/>
  <c r="BY54" i="1" s="1"/>
  <c r="AB54" i="1"/>
  <c r="Y54" i="1"/>
  <c r="S54" i="1"/>
  <c r="P54" i="1"/>
  <c r="M54" i="1"/>
  <c r="AH53" i="1"/>
  <c r="AE53" i="1"/>
  <c r="BY53" i="1" s="1"/>
  <c r="AB53" i="1"/>
  <c r="Y53" i="1"/>
  <c r="S53" i="1"/>
  <c r="P53" i="1"/>
  <c r="M53" i="1"/>
  <c r="AH36" i="1"/>
  <c r="AE36" i="1"/>
  <c r="AB36" i="1"/>
  <c r="Y36" i="1"/>
  <c r="V36" i="1"/>
  <c r="BW36" i="1" s="1"/>
  <c r="S36" i="1"/>
  <c r="P36" i="1"/>
  <c r="M36" i="1"/>
  <c r="BY51" i="1"/>
  <c r="BX51" i="1"/>
  <c r="AK51" i="1"/>
  <c r="BW51" i="1" s="1"/>
  <c r="AE51" i="1"/>
  <c r="AB51" i="1"/>
  <c r="Y51" i="1"/>
  <c r="BY50" i="1"/>
  <c r="BX50" i="1"/>
  <c r="AK50" i="1"/>
  <c r="BW50" i="1" s="1"/>
  <c r="AE50" i="1"/>
  <c r="BV50" i="1" s="1"/>
  <c r="AB50" i="1"/>
  <c r="Y50" i="1"/>
  <c r="AH49" i="1"/>
  <c r="AE49" i="1"/>
  <c r="AB49" i="1"/>
  <c r="Y49" i="1"/>
  <c r="S49" i="1"/>
  <c r="P49" i="1"/>
  <c r="M49" i="1"/>
  <c r="AH48" i="1"/>
  <c r="AE48" i="1"/>
  <c r="BX48" i="1" s="1"/>
  <c r="AB48" i="1"/>
  <c r="Y48" i="1"/>
  <c r="S48" i="1"/>
  <c r="P48" i="1"/>
  <c r="M48" i="1"/>
  <c r="AH47" i="1"/>
  <c r="AE47" i="1"/>
  <c r="BX47" i="1" s="1"/>
  <c r="AB47" i="1"/>
  <c r="Y47" i="1"/>
  <c r="S47" i="1"/>
  <c r="P47" i="1"/>
  <c r="M47" i="1"/>
  <c r="AH46" i="1"/>
  <c r="AE46" i="1"/>
  <c r="BV46" i="1" s="1"/>
  <c r="AB46" i="1"/>
  <c r="Y46" i="1"/>
  <c r="S46" i="1"/>
  <c r="P46" i="1"/>
  <c r="M46" i="1"/>
  <c r="AH45" i="1"/>
  <c r="AE45" i="1"/>
  <c r="BX45" i="1" s="1"/>
  <c r="AB45" i="1"/>
  <c r="Y45" i="1"/>
  <c r="S45" i="1"/>
  <c r="P45" i="1"/>
  <c r="M45" i="1"/>
  <c r="AH44" i="1"/>
  <c r="AE44" i="1"/>
  <c r="BX44" i="1" s="1"/>
  <c r="AB44" i="1"/>
  <c r="Y44" i="1"/>
  <c r="S44" i="1"/>
  <c r="P44" i="1"/>
  <c r="M44" i="1"/>
  <c r="AH43" i="1"/>
  <c r="AE43" i="1"/>
  <c r="BX43" i="1" s="1"/>
  <c r="AB43" i="1"/>
  <c r="Y43" i="1"/>
  <c r="S43" i="1"/>
  <c r="P43" i="1"/>
  <c r="M43" i="1"/>
  <c r="BY42" i="1"/>
  <c r="BX42" i="1"/>
  <c r="AK42" i="1"/>
  <c r="BW42" i="1" s="1"/>
  <c r="AH42" i="1"/>
  <c r="AE42" i="1"/>
  <c r="BV42" i="1" s="1"/>
  <c r="AB42" i="1"/>
  <c r="Y42" i="1"/>
  <c r="BY41" i="1"/>
  <c r="BX41" i="1"/>
  <c r="AH41" i="1"/>
  <c r="AE41" i="1"/>
  <c r="BV41" i="1" s="1"/>
  <c r="AB41" i="1"/>
  <c r="Y41" i="1"/>
  <c r="S41" i="1"/>
  <c r="P41" i="1"/>
  <c r="M41" i="1"/>
  <c r="AH39" i="1"/>
  <c r="AE39" i="1"/>
  <c r="BY39" i="1" s="1"/>
  <c r="AB39" i="1"/>
  <c r="Y39" i="1"/>
  <c r="S39" i="1"/>
  <c r="P39" i="1"/>
  <c r="M39" i="1"/>
  <c r="AH38" i="1"/>
  <c r="AE38" i="1"/>
  <c r="BY38" i="1" s="1"/>
  <c r="AB38" i="1"/>
  <c r="Y38" i="1"/>
  <c r="P38" i="1"/>
  <c r="M38" i="1"/>
  <c r="AH37" i="1"/>
  <c r="AE37" i="1"/>
  <c r="BX37" i="1" s="1"/>
  <c r="AB37" i="1"/>
  <c r="Y37" i="1"/>
  <c r="S37" i="1"/>
  <c r="P37" i="1"/>
  <c r="M37" i="1"/>
  <c r="AK13" i="1"/>
  <c r="AH13" i="1"/>
  <c r="AE13" i="1"/>
  <c r="AB13" i="1"/>
  <c r="Y13" i="1"/>
  <c r="V13" i="1"/>
  <c r="S13" i="1"/>
  <c r="P13" i="1"/>
  <c r="M13" i="1"/>
  <c r="BY35" i="1"/>
  <c r="BX35" i="1"/>
  <c r="AK35" i="1"/>
  <c r="BW35" i="1" s="1"/>
  <c r="AE35" i="1"/>
  <c r="AB35" i="1"/>
  <c r="Y35" i="1"/>
  <c r="BY33" i="1"/>
  <c r="BX33" i="1"/>
  <c r="AK33" i="1"/>
  <c r="BW33" i="1" s="1"/>
  <c r="AH33" i="1"/>
  <c r="AE33" i="1"/>
  <c r="BV33" i="1" s="1"/>
  <c r="AB33" i="1"/>
  <c r="Y33" i="1"/>
  <c r="AK17" i="1"/>
  <c r="AH17" i="1"/>
  <c r="AE17" i="1"/>
  <c r="AB17" i="1"/>
  <c r="Y17" i="1"/>
  <c r="V17" i="1"/>
  <c r="S17" i="1"/>
  <c r="P17" i="1"/>
  <c r="M17" i="1"/>
  <c r="AK31" i="1"/>
  <c r="AH31" i="1"/>
  <c r="AE31" i="1"/>
  <c r="AB31" i="1"/>
  <c r="Y31" i="1"/>
  <c r="V31" i="1"/>
  <c r="S31" i="1"/>
  <c r="P31" i="1"/>
  <c r="M31" i="1"/>
  <c r="BY28" i="1"/>
  <c r="BX28" i="1"/>
  <c r="AK28" i="1"/>
  <c r="BW28" i="1" s="1"/>
  <c r="AE28" i="1"/>
  <c r="BV28" i="1" s="1"/>
  <c r="AB28" i="1"/>
  <c r="Y28" i="1"/>
  <c r="AK11" i="1"/>
  <c r="AH11" i="1"/>
  <c r="AE11" i="1"/>
  <c r="AB11" i="1"/>
  <c r="Y11" i="1"/>
  <c r="V11" i="1"/>
  <c r="S11" i="1"/>
  <c r="P11" i="1"/>
  <c r="M11" i="1"/>
  <c r="AH26" i="1"/>
  <c r="AE26" i="1"/>
  <c r="BY26" i="1" s="1"/>
  <c r="AB26" i="1"/>
  <c r="Y26" i="1"/>
  <c r="S26" i="1"/>
  <c r="P26" i="1"/>
  <c r="M26" i="1"/>
  <c r="AH25" i="1"/>
  <c r="AE25" i="1"/>
  <c r="BY25" i="1" s="1"/>
  <c r="AB25" i="1"/>
  <c r="Y25" i="1"/>
  <c r="S25" i="1"/>
  <c r="P25" i="1"/>
  <c r="M25" i="1"/>
  <c r="AK30" i="1"/>
  <c r="AH30" i="1"/>
  <c r="AE30" i="1"/>
  <c r="AB30" i="1"/>
  <c r="Y30" i="1"/>
  <c r="V30" i="1"/>
  <c r="S30" i="1"/>
  <c r="P30" i="1"/>
  <c r="M30" i="1"/>
  <c r="AH23" i="1"/>
  <c r="AE23" i="1"/>
  <c r="BY23" i="1" s="1"/>
  <c r="AB23" i="1"/>
  <c r="Y23" i="1"/>
  <c r="P23" i="1"/>
  <c r="T23" i="1" s="1"/>
  <c r="AH22" i="1"/>
  <c r="AE22" i="1"/>
  <c r="BX22" i="1" s="1"/>
  <c r="AB22" i="1"/>
  <c r="Y22" i="1"/>
  <c r="S22" i="1"/>
  <c r="P22" i="1"/>
  <c r="M22" i="1"/>
  <c r="AH21" i="1"/>
  <c r="AE21" i="1"/>
  <c r="BY21" i="1" s="1"/>
  <c r="AB21" i="1"/>
  <c r="Y21" i="1"/>
  <c r="S21" i="1"/>
  <c r="P21" i="1"/>
  <c r="M21" i="1"/>
  <c r="AH20" i="1"/>
  <c r="AE20" i="1"/>
  <c r="BY20" i="1" s="1"/>
  <c r="AB20" i="1"/>
  <c r="Y20" i="1"/>
  <c r="P20" i="1"/>
  <c r="T20" i="1" s="1"/>
  <c r="BY19" i="1"/>
  <c r="BX19" i="1"/>
  <c r="AK19" i="1"/>
  <c r="BW19" i="1" s="1"/>
  <c r="AH19" i="1"/>
  <c r="AE19" i="1"/>
  <c r="BV19" i="1" s="1"/>
  <c r="AB19" i="1"/>
  <c r="Y19" i="1"/>
  <c r="AK18" i="1"/>
  <c r="BW18" i="1" s="1"/>
  <c r="AH18" i="1"/>
  <c r="AE18" i="1"/>
  <c r="BV18" i="1" s="1"/>
  <c r="AB18" i="1"/>
  <c r="Y18" i="1"/>
  <c r="AK24" i="1"/>
  <c r="AH24" i="1"/>
  <c r="AE24" i="1"/>
  <c r="AB24" i="1"/>
  <c r="Y24" i="1"/>
  <c r="V24" i="1"/>
  <c r="S24" i="1"/>
  <c r="P24" i="1"/>
  <c r="M24" i="1"/>
  <c r="AK16" i="1"/>
  <c r="AH16" i="1"/>
  <c r="AE16" i="1"/>
  <c r="AB16" i="1"/>
  <c r="Y16" i="1"/>
  <c r="V16" i="1"/>
  <c r="S16" i="1"/>
  <c r="P16" i="1"/>
  <c r="M16" i="1"/>
  <c r="BY15" i="1"/>
  <c r="BX15" i="1"/>
  <c r="AK15" i="1"/>
  <c r="AE15" i="1"/>
  <c r="AB15" i="1"/>
  <c r="Y15" i="1"/>
  <c r="V15" i="1"/>
  <c r="BW15" i="1" s="1"/>
  <c r="S15" i="1"/>
  <c r="P15" i="1"/>
  <c r="M15" i="1"/>
  <c r="AK14" i="1"/>
  <c r="BW14" i="1" s="1"/>
  <c r="AH14" i="1"/>
  <c r="AE14" i="1"/>
  <c r="AB14" i="1"/>
  <c r="Y14" i="1"/>
  <c r="AK32" i="1"/>
  <c r="AH32" i="1"/>
  <c r="AE32" i="1"/>
  <c r="AB32" i="1"/>
  <c r="Y32" i="1"/>
  <c r="V32" i="1"/>
  <c r="S32" i="1"/>
  <c r="P32" i="1"/>
  <c r="M32" i="1"/>
  <c r="AK27" i="1"/>
  <c r="AH27" i="1"/>
  <c r="AE27" i="1"/>
  <c r="AB27" i="1"/>
  <c r="Y27" i="1"/>
  <c r="V27" i="1"/>
  <c r="S27" i="1"/>
  <c r="P27" i="1"/>
  <c r="M27" i="1"/>
  <c r="BY52" i="1"/>
  <c r="BX52" i="1"/>
  <c r="AK52" i="1"/>
  <c r="BW52" i="1" s="1"/>
  <c r="AH52" i="1"/>
  <c r="AE52" i="1"/>
  <c r="BV52" i="1" s="1"/>
  <c r="AB52" i="1"/>
  <c r="Y52" i="1"/>
  <c r="BY10" i="1"/>
  <c r="BX10" i="1"/>
  <c r="AK10" i="1"/>
  <c r="AH10" i="1"/>
  <c r="AE10" i="1"/>
  <c r="AB10" i="1"/>
  <c r="Y10" i="1"/>
  <c r="V10" i="1"/>
  <c r="S10" i="1"/>
  <c r="P10" i="1"/>
  <c r="M10" i="1"/>
  <c r="AH9" i="1"/>
  <c r="AE9" i="1"/>
  <c r="BV9" i="1" s="1"/>
  <c r="AB9" i="1"/>
  <c r="Y9" i="1"/>
  <c r="S9" i="1"/>
  <c r="P9" i="1"/>
  <c r="M9" i="1"/>
  <c r="BY6" i="1"/>
  <c r="BX6" i="1"/>
  <c r="AK6" i="1"/>
  <c r="AH6" i="1"/>
  <c r="AB6" i="1"/>
  <c r="V6" i="1"/>
  <c r="S6" i="1"/>
  <c r="P6" i="1"/>
  <c r="M6" i="1"/>
  <c r="BY5" i="1"/>
  <c r="BX5" i="1"/>
  <c r="AK5" i="1"/>
  <c r="BW5" i="1" s="1"/>
  <c r="AH5" i="1"/>
  <c r="AE5" i="1"/>
  <c r="BV5" i="1" s="1"/>
  <c r="AB5" i="1"/>
  <c r="Y5" i="1"/>
  <c r="AH4" i="1"/>
  <c r="AE4" i="1"/>
  <c r="BX4" i="1" s="1"/>
  <c r="AB4" i="1"/>
  <c r="Y4" i="1"/>
  <c r="S4" i="1"/>
  <c r="P4" i="1"/>
  <c r="M4" i="1"/>
  <c r="AH3" i="1"/>
  <c r="AE3" i="1"/>
  <c r="BX3" i="1" s="1"/>
  <c r="AB3" i="1"/>
  <c r="Y3" i="1"/>
  <c r="S3" i="1"/>
  <c r="P3" i="1"/>
  <c r="M3" i="1"/>
  <c r="BW32" i="1" l="1"/>
  <c r="BW16" i="1"/>
  <c r="BW31" i="1"/>
  <c r="BW81" i="1"/>
  <c r="BW64" i="1"/>
  <c r="BW189" i="1"/>
  <c r="BW355" i="1"/>
  <c r="BW395" i="1"/>
  <c r="BW440" i="1"/>
  <c r="BW30" i="1"/>
  <c r="BW95" i="1"/>
  <c r="BW112" i="1"/>
  <c r="BW102" i="1"/>
  <c r="BW298" i="1"/>
  <c r="BW424" i="1"/>
  <c r="BW394" i="1"/>
  <c r="BW27" i="1"/>
  <c r="BW13" i="1"/>
  <c r="BW104" i="1"/>
  <c r="BW62" i="1"/>
  <c r="BW150" i="1"/>
  <c r="BW208" i="1"/>
  <c r="BW171" i="1"/>
  <c r="BW193" i="1"/>
  <c r="BW328" i="1"/>
  <c r="BW380" i="1"/>
  <c r="BW385" i="1"/>
  <c r="BW83" i="1"/>
  <c r="BW6" i="1"/>
  <c r="BW10" i="1"/>
  <c r="BW24" i="1"/>
  <c r="BW11" i="1"/>
  <c r="BW17" i="1"/>
  <c r="BW98" i="1"/>
  <c r="BW61" i="1"/>
  <c r="BW125" i="1"/>
  <c r="BW131" i="1"/>
  <c r="BW194" i="1"/>
  <c r="BW255" i="1"/>
  <c r="BW253" i="1"/>
  <c r="BW303" i="1"/>
  <c r="BW326" i="1"/>
  <c r="BW449" i="1"/>
  <c r="BZ316" i="1"/>
  <c r="BV6" i="1"/>
  <c r="BV394" i="1"/>
  <c r="BV98" i="1"/>
  <c r="BV328" i="1"/>
  <c r="BX107" i="1"/>
  <c r="BV71" i="1"/>
  <c r="BZ71" i="1" s="1"/>
  <c r="BV229" i="1"/>
  <c r="BZ229" i="1" s="1"/>
  <c r="BZ237" i="1"/>
  <c r="BV44" i="1"/>
  <c r="BZ44" i="1" s="1"/>
  <c r="BY89" i="1"/>
  <c r="T119" i="1"/>
  <c r="BX329" i="1"/>
  <c r="BV360" i="1"/>
  <c r="BZ360" i="1" s="1"/>
  <c r="AI30" i="1"/>
  <c r="AI119" i="1"/>
  <c r="BZ18" i="1"/>
  <c r="BV20" i="1"/>
  <c r="BZ20" i="1" s="1"/>
  <c r="BV123" i="1"/>
  <c r="BZ123" i="1" s="1"/>
  <c r="T304" i="1"/>
  <c r="T338" i="1"/>
  <c r="BV339" i="1"/>
  <c r="BZ339" i="1" s="1"/>
  <c r="T196" i="1"/>
  <c r="T377" i="1"/>
  <c r="BV104" i="1"/>
  <c r="BV95" i="1"/>
  <c r="BZ142" i="1"/>
  <c r="T194" i="1"/>
  <c r="BV194" i="1"/>
  <c r="BV392" i="1"/>
  <c r="BZ392" i="1" s="1"/>
  <c r="AI196" i="1"/>
  <c r="BZ203" i="1"/>
  <c r="BV186" i="1"/>
  <c r="BZ186" i="1" s="1"/>
  <c r="BV320" i="1"/>
  <c r="BZ320" i="1" s="1"/>
  <c r="BV317" i="1"/>
  <c r="BZ317" i="1" s="1"/>
  <c r="BV435" i="1"/>
  <c r="BX447" i="1"/>
  <c r="T419" i="1"/>
  <c r="T3" i="1"/>
  <c r="BV310" i="1"/>
  <c r="BZ310" i="1" s="1"/>
  <c r="BY321" i="1"/>
  <c r="BY440" i="1"/>
  <c r="AI65" i="1"/>
  <c r="AI142" i="1"/>
  <c r="AI272" i="1"/>
  <c r="T408" i="1"/>
  <c r="T9" i="1"/>
  <c r="T151" i="1"/>
  <c r="BV156" i="1"/>
  <c r="BZ156" i="1" s="1"/>
  <c r="BV169" i="1"/>
  <c r="BZ169" i="1" s="1"/>
  <c r="BV313" i="1"/>
  <c r="BZ313" i="1" s="1"/>
  <c r="BV3" i="1"/>
  <c r="BZ3" i="1" s="1"/>
  <c r="BY83" i="1"/>
  <c r="BZ154" i="1"/>
  <c r="BX208" i="1"/>
  <c r="BV214" i="1"/>
  <c r="BZ214" i="1" s="1"/>
  <c r="AI217" i="1"/>
  <c r="T220" i="1"/>
  <c r="BV353" i="1"/>
  <c r="BZ353" i="1" s="1"/>
  <c r="BY405" i="1"/>
  <c r="BX417" i="1"/>
  <c r="BV420" i="1"/>
  <c r="BZ420" i="1" s="1"/>
  <c r="BZ422" i="1"/>
  <c r="BX57" i="1"/>
  <c r="BV57" i="1"/>
  <c r="BZ57" i="1" s="1"/>
  <c r="BV162" i="1"/>
  <c r="BZ162" i="1" s="1"/>
  <c r="BY162" i="1"/>
  <c r="BX395" i="1"/>
  <c r="BY395" i="1"/>
  <c r="T193" i="1"/>
  <c r="BY167" i="1"/>
  <c r="BV167" i="1"/>
  <c r="BZ167" i="1" s="1"/>
  <c r="BX228" i="1"/>
  <c r="BV228" i="1"/>
  <c r="BZ228" i="1" s="1"/>
  <c r="T286" i="1"/>
  <c r="BX356" i="1"/>
  <c r="BV356" i="1"/>
  <c r="BZ356" i="1" s="1"/>
  <c r="BX369" i="1"/>
  <c r="BV369" i="1"/>
  <c r="BZ369" i="1" s="1"/>
  <c r="BX406" i="1"/>
  <c r="BV406" i="1"/>
  <c r="BZ406" i="1" s="1"/>
  <c r="BV432" i="1"/>
  <c r="BZ432" i="1" s="1"/>
  <c r="BX432" i="1"/>
  <c r="BX378" i="1"/>
  <c r="BV378" i="1"/>
  <c r="BZ378" i="1" s="1"/>
  <c r="BX160" i="1"/>
  <c r="BV160" i="1"/>
  <c r="BZ160" i="1" s="1"/>
  <c r="BX276" i="1"/>
  <c r="BV276" i="1"/>
  <c r="BZ276" i="1" s="1"/>
  <c r="BX415" i="1"/>
  <c r="BX166" i="1"/>
  <c r="BV166" i="1"/>
  <c r="BX224" i="1"/>
  <c r="BV224" i="1"/>
  <c r="BZ224" i="1" s="1"/>
  <c r="BY225" i="1"/>
  <c r="T296" i="1"/>
  <c r="T325" i="1"/>
  <c r="BX347" i="1"/>
  <c r="BV347" i="1"/>
  <c r="BZ347" i="1" s="1"/>
  <c r="BY404" i="1"/>
  <c r="BV404" i="1"/>
  <c r="BZ404" i="1" s="1"/>
  <c r="AI3" i="1"/>
  <c r="AI6" i="1"/>
  <c r="AI9" i="1"/>
  <c r="AI51" i="1"/>
  <c r="AI186" i="1"/>
  <c r="T240" i="1"/>
  <c r="AI304" i="1"/>
  <c r="T21" i="1"/>
  <c r="AI21" i="1"/>
  <c r="T22" i="1"/>
  <c r="T39" i="1"/>
  <c r="AI57" i="1"/>
  <c r="BX60" i="1"/>
  <c r="BZ114" i="1"/>
  <c r="T83" i="1"/>
  <c r="T89" i="1"/>
  <c r="BZ93" i="1"/>
  <c r="BX112" i="1"/>
  <c r="T123" i="1"/>
  <c r="BY127" i="1"/>
  <c r="BV102" i="1"/>
  <c r="T144" i="1"/>
  <c r="BX150" i="1"/>
  <c r="T165" i="1"/>
  <c r="BZ168" i="1"/>
  <c r="AI180" i="1"/>
  <c r="T181" i="1"/>
  <c r="T237" i="1"/>
  <c r="BV246" i="1"/>
  <c r="BZ246" i="1" s="1"/>
  <c r="T171" i="1"/>
  <c r="T253" i="1"/>
  <c r="BV193" i="1"/>
  <c r="AI225" i="1"/>
  <c r="AI286" i="1"/>
  <c r="AI296" i="1"/>
  <c r="T320" i="1"/>
  <c r="T446" i="1"/>
  <c r="T454" i="1"/>
  <c r="BZ455" i="1"/>
  <c r="BX456" i="1"/>
  <c r="T27" i="1"/>
  <c r="T31" i="1"/>
  <c r="T103" i="1"/>
  <c r="BX62" i="1"/>
  <c r="T274" i="1"/>
  <c r="T305" i="1"/>
  <c r="AI420" i="1"/>
  <c r="T445" i="1"/>
  <c r="BV32" i="1"/>
  <c r="AI19" i="1"/>
  <c r="BV26" i="1"/>
  <c r="BZ26" i="1" s="1"/>
  <c r="AI28" i="1"/>
  <c r="BV39" i="1"/>
  <c r="BZ39" i="1" s="1"/>
  <c r="BZ41" i="1"/>
  <c r="BV43" i="1"/>
  <c r="BZ43" i="1" s="1"/>
  <c r="BV51" i="1"/>
  <c r="BZ51" i="1" s="1"/>
  <c r="T67" i="1"/>
  <c r="BZ68" i="1"/>
  <c r="T71" i="1"/>
  <c r="T76" i="1"/>
  <c r="BV89" i="1"/>
  <c r="BZ89" i="1" s="1"/>
  <c r="T93" i="1"/>
  <c r="AI93" i="1"/>
  <c r="BV94" i="1"/>
  <c r="BZ94" i="1" s="1"/>
  <c r="T61" i="1"/>
  <c r="BV158" i="1"/>
  <c r="BZ158" i="1" s="1"/>
  <c r="BV189" i="1"/>
  <c r="BY169" i="1"/>
  <c r="T205" i="1"/>
  <c r="BZ234" i="1"/>
  <c r="BV265" i="1"/>
  <c r="BZ265" i="1" s="1"/>
  <c r="BZ280" i="1"/>
  <c r="BV225" i="1"/>
  <c r="BZ292" i="1"/>
  <c r="BV303" i="1"/>
  <c r="AI306" i="1"/>
  <c r="BV306" i="1"/>
  <c r="BZ306" i="1" s="1"/>
  <c r="BV309" i="1"/>
  <c r="BZ309" i="1" s="1"/>
  <c r="BV314" i="1"/>
  <c r="BZ314" i="1" s="1"/>
  <c r="BV321" i="1"/>
  <c r="BZ321" i="1" s="1"/>
  <c r="AI325" i="1"/>
  <c r="BV338" i="1"/>
  <c r="BZ338" i="1" s="1"/>
  <c r="T363" i="1"/>
  <c r="BZ368" i="1"/>
  <c r="BV381" i="1"/>
  <c r="BZ381" i="1" s="1"/>
  <c r="BV383" i="1"/>
  <c r="BZ383" i="1" s="1"/>
  <c r="BV414" i="1"/>
  <c r="BZ414" i="1" s="1"/>
  <c r="BY22" i="1"/>
  <c r="BX16" i="1"/>
  <c r="BX18" i="1"/>
  <c r="BV31" i="1"/>
  <c r="AI39" i="1"/>
  <c r="BX68" i="1"/>
  <c r="BY70" i="1"/>
  <c r="BV81" i="1"/>
  <c r="BZ109" i="1"/>
  <c r="BY61" i="1"/>
  <c r="T121" i="1"/>
  <c r="AI123" i="1"/>
  <c r="BX124" i="1"/>
  <c r="BV125" i="1"/>
  <c r="AI126" i="1"/>
  <c r="BY139" i="1"/>
  <c r="T145" i="1"/>
  <c r="BY145" i="1"/>
  <c r="T153" i="1"/>
  <c r="BV201" i="1"/>
  <c r="BZ201" i="1" s="1"/>
  <c r="BV190" i="1"/>
  <c r="BZ190" i="1" s="1"/>
  <c r="AI220" i="1"/>
  <c r="BY279" i="1"/>
  <c r="BV279" i="1"/>
  <c r="BZ279" i="1" s="1"/>
  <c r="BX334" i="1"/>
  <c r="BV334" i="1"/>
  <c r="BZ334" i="1" s="1"/>
  <c r="BX346" i="1"/>
  <c r="BV346" i="1"/>
  <c r="BZ346" i="1" s="1"/>
  <c r="BY357" i="1"/>
  <c r="BV357" i="1"/>
  <c r="BZ357" i="1" s="1"/>
  <c r="BZ364" i="1"/>
  <c r="AI369" i="1"/>
  <c r="AI407" i="1"/>
  <c r="T409" i="1"/>
  <c r="BV409" i="1"/>
  <c r="BZ409" i="1" s="1"/>
  <c r="BY409" i="1"/>
  <c r="BV431" i="1"/>
  <c r="BX431" i="1"/>
  <c r="BX444" i="1"/>
  <c r="BV444" i="1"/>
  <c r="BZ444" i="1" s="1"/>
  <c r="BX455" i="1"/>
  <c r="BX187" i="1"/>
  <c r="BV187" i="1"/>
  <c r="BZ187" i="1" s="1"/>
  <c r="BX207" i="1"/>
  <c r="BV207" i="1"/>
  <c r="BZ207" i="1" s="1"/>
  <c r="BX238" i="1"/>
  <c r="BV238" i="1"/>
  <c r="BZ238" i="1" s="1"/>
  <c r="BX305" i="1"/>
  <c r="BV305" i="1"/>
  <c r="BZ305" i="1" s="1"/>
  <c r="BX315" i="1"/>
  <c r="BV315" i="1"/>
  <c r="BZ315" i="1" s="1"/>
  <c r="BX379" i="1"/>
  <c r="BV379" i="1"/>
  <c r="BZ379" i="1" s="1"/>
  <c r="AI18" i="1"/>
  <c r="T37" i="1"/>
  <c r="T38" i="1"/>
  <c r="BZ46" i="1"/>
  <c r="AI54" i="1"/>
  <c r="BZ63" i="1"/>
  <c r="T68" i="1"/>
  <c r="BV70" i="1"/>
  <c r="BZ70" i="1" s="1"/>
  <c r="BZ74" i="1"/>
  <c r="T80" i="1"/>
  <c r="BV101" i="1"/>
  <c r="BZ101" i="1" s="1"/>
  <c r="BZ107" i="1"/>
  <c r="AI115" i="1"/>
  <c r="BV122" i="1"/>
  <c r="BZ122" i="1" s="1"/>
  <c r="BZ127" i="1"/>
  <c r="BZ132" i="1"/>
  <c r="T156" i="1"/>
  <c r="BY156" i="1"/>
  <c r="AI165" i="1"/>
  <c r="BX183" i="1"/>
  <c r="BV183" i="1"/>
  <c r="BZ183" i="1" s="1"/>
  <c r="BY277" i="1"/>
  <c r="BV277" i="1"/>
  <c r="BZ277" i="1" s="1"/>
  <c r="T298" i="1"/>
  <c r="BY344" i="1"/>
  <c r="BV344" i="1"/>
  <c r="BZ344" i="1" s="1"/>
  <c r="BY355" i="1"/>
  <c r="BX359" i="1"/>
  <c r="BV359" i="1"/>
  <c r="BZ359" i="1" s="1"/>
  <c r="T405" i="1"/>
  <c r="BZ442" i="1"/>
  <c r="BY115" i="1"/>
  <c r="BX200" i="1"/>
  <c r="BV200" i="1"/>
  <c r="BZ200" i="1" s="1"/>
  <c r="BX278" i="1"/>
  <c r="BV278" i="1"/>
  <c r="BZ278" i="1" s="1"/>
  <c r="BY11" i="1"/>
  <c r="BV13" i="1"/>
  <c r="AI37" i="1"/>
  <c r="BV45" i="1"/>
  <c r="BZ45" i="1" s="1"/>
  <c r="T54" i="1"/>
  <c r="AI76" i="1"/>
  <c r="T98" i="1"/>
  <c r="BV79" i="1"/>
  <c r="BZ79" i="1" s="1"/>
  <c r="BV139" i="1"/>
  <c r="BZ139" i="1" s="1"/>
  <c r="T158" i="1"/>
  <c r="BV175" i="1"/>
  <c r="BZ175" i="1" s="1"/>
  <c r="BV176" i="1"/>
  <c r="BZ176" i="1" s="1"/>
  <c r="BX176" i="1"/>
  <c r="BX213" i="1"/>
  <c r="BV213" i="1"/>
  <c r="BZ213" i="1" s="1"/>
  <c r="BY216" i="1"/>
  <c r="BV216" i="1"/>
  <c r="BZ216" i="1" s="1"/>
  <c r="BX230" i="1"/>
  <c r="BV230" i="1"/>
  <c r="BZ230" i="1" s="1"/>
  <c r="T232" i="1"/>
  <c r="BX9" i="1"/>
  <c r="BV10" i="1"/>
  <c r="BV27" i="1"/>
  <c r="BV16" i="1"/>
  <c r="BV24" i="1"/>
  <c r="BV22" i="1"/>
  <c r="BZ22" i="1" s="1"/>
  <c r="AI17" i="1"/>
  <c r="BZ33" i="1"/>
  <c r="T43" i="1"/>
  <c r="BY43" i="1"/>
  <c r="T44" i="1"/>
  <c r="T49" i="1"/>
  <c r="AI49" i="1"/>
  <c r="T36" i="1"/>
  <c r="BV54" i="1"/>
  <c r="BZ54" i="1" s="1"/>
  <c r="BZ55" i="1"/>
  <c r="T63" i="1"/>
  <c r="T72" i="1"/>
  <c r="T74" i="1"/>
  <c r="BV76" i="1"/>
  <c r="BZ76" i="1" s="1"/>
  <c r="BX77" i="1"/>
  <c r="T84" i="1"/>
  <c r="AI89" i="1"/>
  <c r="BV90" i="1"/>
  <c r="BZ90" i="1" s="1"/>
  <c r="AI133" i="1"/>
  <c r="BV61" i="1"/>
  <c r="BV115" i="1"/>
  <c r="BZ115" i="1" s="1"/>
  <c r="BV126" i="1"/>
  <c r="BZ126" i="1" s="1"/>
  <c r="AI127" i="1"/>
  <c r="BV129" i="1"/>
  <c r="BZ129" i="1" s="1"/>
  <c r="T131" i="1"/>
  <c r="T62" i="1"/>
  <c r="T136" i="1"/>
  <c r="BZ146" i="1"/>
  <c r="T147" i="1"/>
  <c r="BV157" i="1"/>
  <c r="BZ157" i="1" s="1"/>
  <c r="T162" i="1"/>
  <c r="BY166" i="1"/>
  <c r="BX168" i="1"/>
  <c r="AI169" i="1"/>
  <c r="T175" i="1"/>
  <c r="T188" i="1"/>
  <c r="BV208" i="1"/>
  <c r="BX212" i="1"/>
  <c r="T236" i="1"/>
  <c r="BX240" i="1"/>
  <c r="BV242" i="1"/>
  <c r="BZ242" i="1" s="1"/>
  <c r="BY242" i="1"/>
  <c r="BX171" i="1"/>
  <c r="T267" i="1"/>
  <c r="BY268" i="1"/>
  <c r="BV268" i="1"/>
  <c r="BZ268" i="1" s="1"/>
  <c r="AI288" i="1"/>
  <c r="AI320" i="1"/>
  <c r="BX331" i="1"/>
  <c r="BV331" i="1"/>
  <c r="BZ331" i="1" s="1"/>
  <c r="BY334" i="1"/>
  <c r="T337" i="1"/>
  <c r="AI338" i="1"/>
  <c r="T344" i="1"/>
  <c r="BY346" i="1"/>
  <c r="BX351" i="1"/>
  <c r="BV351" i="1"/>
  <c r="BZ351" i="1" s="1"/>
  <c r="AI377" i="1"/>
  <c r="T378" i="1"/>
  <c r="BV380" i="1"/>
  <c r="BV390" i="1"/>
  <c r="BZ390" i="1" s="1"/>
  <c r="BX390" i="1"/>
  <c r="AI440" i="1"/>
  <c r="BY385" i="1"/>
  <c r="BX385" i="1"/>
  <c r="T441" i="1"/>
  <c r="BY444" i="1"/>
  <c r="AI199" i="1"/>
  <c r="AI208" i="1"/>
  <c r="BZ223" i="1"/>
  <c r="T255" i="1"/>
  <c r="T234" i="1"/>
  <c r="T161" i="1"/>
  <c r="T258" i="1"/>
  <c r="AI260" i="1"/>
  <c r="T292" i="1"/>
  <c r="T309" i="1"/>
  <c r="T329" i="1"/>
  <c r="BV298" i="1"/>
  <c r="AI334" i="1"/>
  <c r="AI344" i="1"/>
  <c r="BY356" i="1"/>
  <c r="AI367" i="1"/>
  <c r="BY378" i="1"/>
  <c r="T392" i="1"/>
  <c r="BY402" i="1"/>
  <c r="T413" i="1"/>
  <c r="BY414" i="1"/>
  <c r="T424" i="1"/>
  <c r="AI434" i="1"/>
  <c r="AI435" i="1"/>
  <c r="BX438" i="1"/>
  <c r="T451" i="1"/>
  <c r="T455" i="1"/>
  <c r="AI177" i="1"/>
  <c r="AI183" i="1"/>
  <c r="BZ196" i="1"/>
  <c r="AI203" i="1"/>
  <c r="AI223" i="1"/>
  <c r="T227" i="1"/>
  <c r="AI227" i="1"/>
  <c r="T228" i="1"/>
  <c r="BY228" i="1"/>
  <c r="AI236" i="1"/>
  <c r="BZ241" i="1"/>
  <c r="BZ252" i="1"/>
  <c r="T257" i="1"/>
  <c r="AI291" i="1"/>
  <c r="BZ294" i="1"/>
  <c r="T301" i="1"/>
  <c r="T308" i="1"/>
  <c r="BY309" i="1"/>
  <c r="T312" i="1"/>
  <c r="T313" i="1"/>
  <c r="BY313" i="1"/>
  <c r="T314" i="1"/>
  <c r="BY320" i="1"/>
  <c r="BY338" i="1"/>
  <c r="T349" i="1"/>
  <c r="T354" i="1"/>
  <c r="T356" i="1"/>
  <c r="BZ358" i="1"/>
  <c r="T359" i="1"/>
  <c r="T372" i="1"/>
  <c r="AI378" i="1"/>
  <c r="T381" i="1"/>
  <c r="BY383" i="1"/>
  <c r="T384" i="1"/>
  <c r="T393" i="1"/>
  <c r="T394" i="1"/>
  <c r="BY406" i="1"/>
  <c r="BZ417" i="1"/>
  <c r="T430" i="1"/>
  <c r="T431" i="1"/>
  <c r="AI433" i="1"/>
  <c r="BV434" i="1"/>
  <c r="T437" i="1"/>
  <c r="T438" i="1"/>
  <c r="BZ438" i="1"/>
  <c r="BZ456" i="1"/>
  <c r="BX14" i="1"/>
  <c r="BY14" i="1"/>
  <c r="BV17" i="1"/>
  <c r="BY48" i="1"/>
  <c r="BY56" i="1"/>
  <c r="BV56" i="1"/>
  <c r="BZ56" i="1" s="1"/>
  <c r="BX63" i="1"/>
  <c r="BX74" i="1"/>
  <c r="AI97" i="1"/>
  <c r="BV97" i="1"/>
  <c r="BZ97" i="1" s="1"/>
  <c r="BV110" i="1"/>
  <c r="BZ110" i="1" s="1"/>
  <c r="AI110" i="1"/>
  <c r="BV147" i="1"/>
  <c r="BZ147" i="1" s="1"/>
  <c r="BY147" i="1"/>
  <c r="BX147" i="1"/>
  <c r="BV172" i="1"/>
  <c r="BZ172" i="1" s="1"/>
  <c r="BY172" i="1"/>
  <c r="BV181" i="1"/>
  <c r="BZ181" i="1" s="1"/>
  <c r="BX181" i="1"/>
  <c r="BY181" i="1"/>
  <c r="BX255" i="1"/>
  <c r="BY255" i="1"/>
  <c r="BX27" i="1"/>
  <c r="AI27" i="1"/>
  <c r="T16" i="1"/>
  <c r="BX53" i="1"/>
  <c r="BV53" i="1"/>
  <c r="BZ53" i="1" s="1"/>
  <c r="T56" i="1"/>
  <c r="AI63" i="1"/>
  <c r="BY63" i="1"/>
  <c r="AI67" i="1"/>
  <c r="BY68" i="1"/>
  <c r="T73" i="1"/>
  <c r="AI74" i="1"/>
  <c r="BY74" i="1"/>
  <c r="BY102" i="1"/>
  <c r="BX131" i="1"/>
  <c r="BY131" i="1"/>
  <c r="BX323" i="1"/>
  <c r="BV323" i="1"/>
  <c r="BZ323" i="1" s="1"/>
  <c r="BX330" i="1"/>
  <c r="BV330" i="1"/>
  <c r="BZ330" i="1" s="1"/>
  <c r="BY330" i="1"/>
  <c r="BX387" i="1"/>
  <c r="BY387" i="1"/>
  <c r="BV4" i="1"/>
  <c r="BZ4" i="1" s="1"/>
  <c r="BZ5" i="1"/>
  <c r="T6" i="1"/>
  <c r="BZ52" i="1"/>
  <c r="AI20" i="1"/>
  <c r="AI22" i="1"/>
  <c r="BX26" i="1"/>
  <c r="AI13" i="1"/>
  <c r="BZ42" i="1"/>
  <c r="T46" i="1"/>
  <c r="AI46" i="1"/>
  <c r="BY47" i="1"/>
  <c r="BV47" i="1"/>
  <c r="BZ47" i="1" s="1"/>
  <c r="AI48" i="1"/>
  <c r="BV48" i="1"/>
  <c r="BZ48" i="1" s="1"/>
  <c r="BY36" i="1"/>
  <c r="BX36" i="1"/>
  <c r="AI36" i="1"/>
  <c r="BY57" i="1"/>
  <c r="T58" i="1"/>
  <c r="BZ60" i="1"/>
  <c r="BY60" i="1"/>
  <c r="BV134" i="1"/>
  <c r="BZ134" i="1" s="1"/>
  <c r="BZ65" i="1"/>
  <c r="AI68" i="1"/>
  <c r="AI70" i="1"/>
  <c r="AI71" i="1"/>
  <c r="AI73" i="1"/>
  <c r="BV75" i="1"/>
  <c r="BZ75" i="1" s="1"/>
  <c r="BV80" i="1"/>
  <c r="BZ80" i="1" s="1"/>
  <c r="BX80" i="1"/>
  <c r="BY91" i="1"/>
  <c r="BV91" i="1"/>
  <c r="BZ91" i="1" s="1"/>
  <c r="BZ117" i="1"/>
  <c r="BZ170" i="1"/>
  <c r="BY185" i="1"/>
  <c r="BV185" i="1"/>
  <c r="BZ185" i="1" s="1"/>
  <c r="BY284" i="1"/>
  <c r="BV284" i="1"/>
  <c r="BZ284" i="1" s="1"/>
  <c r="BX300" i="1"/>
  <c r="BV300" i="1"/>
  <c r="BZ300" i="1" s="1"/>
  <c r="BV460" i="1"/>
  <c r="BZ460" i="1" s="1"/>
  <c r="BX460" i="1"/>
  <c r="AI5" i="1"/>
  <c r="BY18" i="1"/>
  <c r="BZ19" i="1"/>
  <c r="AI23" i="1"/>
  <c r="T30" i="1"/>
  <c r="T26" i="1"/>
  <c r="AI11" i="1"/>
  <c r="T17" i="1"/>
  <c r="BX38" i="1"/>
  <c r="BV38" i="1"/>
  <c r="BZ38" i="1" s="1"/>
  <c r="AI43" i="1"/>
  <c r="AI44" i="1"/>
  <c r="T47" i="1"/>
  <c r="BX56" i="1"/>
  <c r="BY58" i="1"/>
  <c r="BX58" i="1"/>
  <c r="AI58" i="1"/>
  <c r="T59" i="1"/>
  <c r="T60" i="1"/>
  <c r="BZ99" i="1"/>
  <c r="BV148" i="1"/>
  <c r="BZ148" i="1" s="1"/>
  <c r="BX148" i="1"/>
  <c r="BV159" i="1"/>
  <c r="BZ159" i="1" s="1"/>
  <c r="BX159" i="1"/>
  <c r="BY173" i="1"/>
  <c r="BV173" i="1"/>
  <c r="BZ173" i="1" s="1"/>
  <c r="BY367" i="1"/>
  <c r="BX367" i="1"/>
  <c r="T81" i="1"/>
  <c r="T95" i="1"/>
  <c r="T96" i="1"/>
  <c r="AI101" i="1"/>
  <c r="BV103" i="1"/>
  <c r="BZ103" i="1" s="1"/>
  <c r="BV119" i="1"/>
  <c r="BZ119" i="1" s="1"/>
  <c r="BY119" i="1"/>
  <c r="T125" i="1"/>
  <c r="BX127" i="1"/>
  <c r="BV131" i="1"/>
  <c r="AI62" i="1"/>
  <c r="AI145" i="1"/>
  <c r="T146" i="1"/>
  <c r="T148" i="1"/>
  <c r="BX151" i="1"/>
  <c r="BV151" i="1"/>
  <c r="BZ151" i="1" s="1"/>
  <c r="T154" i="1"/>
  <c r="AI158" i="1"/>
  <c r="AI160" i="1"/>
  <c r="T189" i="1"/>
  <c r="AI164" i="1"/>
  <c r="BZ165" i="1"/>
  <c r="BY165" i="1"/>
  <c r="T167" i="1"/>
  <c r="BZ174" i="1"/>
  <c r="AI175" i="1"/>
  <c r="T177" i="1"/>
  <c r="BZ177" i="1"/>
  <c r="BY177" i="1"/>
  <c r="T178" i="1"/>
  <c r="BY186" i="1"/>
  <c r="T187" i="1"/>
  <c r="AI187" i="1"/>
  <c r="AI281" i="1"/>
  <c r="T190" i="1"/>
  <c r="BZ192" i="1"/>
  <c r="BY196" i="1"/>
  <c r="BV199" i="1"/>
  <c r="BZ199" i="1" s="1"/>
  <c r="T202" i="1"/>
  <c r="BV206" i="1"/>
  <c r="BZ206" i="1" s="1"/>
  <c r="BX217" i="1"/>
  <c r="BV217" i="1"/>
  <c r="BZ217" i="1" s="1"/>
  <c r="BV255" i="1"/>
  <c r="BY234" i="1"/>
  <c r="BX243" i="1"/>
  <c r="BV243" i="1"/>
  <c r="BZ243" i="1" s="1"/>
  <c r="BX245" i="1"/>
  <c r="BV245" i="1"/>
  <c r="BZ245" i="1" s="1"/>
  <c r="BY263" i="1"/>
  <c r="BV263" i="1"/>
  <c r="BZ263" i="1" s="1"/>
  <c r="BV274" i="1"/>
  <c r="BZ274" i="1" s="1"/>
  <c r="BY274" i="1"/>
  <c r="AI285" i="1"/>
  <c r="BV286" i="1"/>
  <c r="BZ286" i="1" s="1"/>
  <c r="BX286" i="1"/>
  <c r="BY292" i="1"/>
  <c r="BY294" i="1"/>
  <c r="BY304" i="1"/>
  <c r="BV304" i="1"/>
  <c r="BZ304" i="1" s="1"/>
  <c r="AI331" i="1"/>
  <c r="AI359" i="1"/>
  <c r="AI360" i="1"/>
  <c r="BY426" i="1"/>
  <c r="BV426" i="1"/>
  <c r="BZ426" i="1" s="1"/>
  <c r="T91" i="1"/>
  <c r="T107" i="1"/>
  <c r="BY107" i="1"/>
  <c r="AI109" i="1"/>
  <c r="AI121" i="1"/>
  <c r="BZ124" i="1"/>
  <c r="BY126" i="1"/>
  <c r="BX102" i="1"/>
  <c r="AI139" i="1"/>
  <c r="BV144" i="1"/>
  <c r="BZ144" i="1" s="1"/>
  <c r="AI156" i="1"/>
  <c r="AI170" i="1"/>
  <c r="T172" i="1"/>
  <c r="AI181" i="1"/>
  <c r="BX206" i="1"/>
  <c r="BX218" i="1"/>
  <c r="BV218" i="1"/>
  <c r="BZ218" i="1" s="1"/>
  <c r="T247" i="1"/>
  <c r="BY248" i="1"/>
  <c r="BV248" i="1"/>
  <c r="BZ248" i="1" s="1"/>
  <c r="T271" i="1"/>
  <c r="BY271" i="1"/>
  <c r="BV271" i="1"/>
  <c r="BZ271" i="1" s="1"/>
  <c r="BV275" i="1"/>
  <c r="BZ275" i="1" s="1"/>
  <c r="BX275" i="1"/>
  <c r="T277" i="1"/>
  <c r="T225" i="1"/>
  <c r="T323" i="1"/>
  <c r="AI323" i="1"/>
  <c r="BY336" i="1"/>
  <c r="BV336" i="1"/>
  <c r="BZ336" i="1" s="1"/>
  <c r="AI339" i="1"/>
  <c r="AI342" i="1"/>
  <c r="BY400" i="1"/>
  <c r="BV400" i="1"/>
  <c r="BZ400" i="1" s="1"/>
  <c r="BX427" i="1"/>
  <c r="BV427" i="1"/>
  <c r="BZ427" i="1" s="1"/>
  <c r="BY456" i="1"/>
  <c r="T457" i="1"/>
  <c r="AI459" i="1"/>
  <c r="BZ9" i="1"/>
  <c r="BY9" i="1"/>
  <c r="T10" i="1"/>
  <c r="BY32" i="1"/>
  <c r="AI32" i="1"/>
  <c r="T15" i="1"/>
  <c r="AI15" i="1"/>
  <c r="BV15" i="1"/>
  <c r="BY16" i="1"/>
  <c r="T24" i="1"/>
  <c r="BV30" i="1"/>
  <c r="AI26" i="1"/>
  <c r="T11" i="1"/>
  <c r="BV11" i="1"/>
  <c r="BY31" i="1"/>
  <c r="AI31" i="1"/>
  <c r="AI33" i="1"/>
  <c r="AI35" i="1"/>
  <c r="T13" i="1"/>
  <c r="BX49" i="1"/>
  <c r="BV49" i="1"/>
  <c r="BZ49" i="1" s="1"/>
  <c r="T53" i="1"/>
  <c r="AI60" i="1"/>
  <c r="BZ69" i="1"/>
  <c r="AI77" i="1"/>
  <c r="T79" i="1"/>
  <c r="AI83" i="1"/>
  <c r="T88" i="1"/>
  <c r="BX93" i="1"/>
  <c r="T64" i="1"/>
  <c r="BV64" i="1"/>
  <c r="AI103" i="1"/>
  <c r="BZ111" i="1"/>
  <c r="BY112" i="1"/>
  <c r="AI112" i="1"/>
  <c r="BY120" i="1"/>
  <c r="BX120" i="1"/>
  <c r="BY136" i="1"/>
  <c r="BX138" i="1"/>
  <c r="BV138" i="1"/>
  <c r="BZ138" i="1" s="1"/>
  <c r="AI151" i="1"/>
  <c r="BY151" i="1"/>
  <c r="T160" i="1"/>
  <c r="AI162" i="1"/>
  <c r="T164" i="1"/>
  <c r="BX165" i="1"/>
  <c r="T168" i="1"/>
  <c r="T176" i="1"/>
  <c r="AI176" i="1"/>
  <c r="BX177" i="1"/>
  <c r="BX178" i="1"/>
  <c r="BV178" i="1"/>
  <c r="BZ178" i="1" s="1"/>
  <c r="T179" i="1"/>
  <c r="AI185" i="1"/>
  <c r="BX190" i="1"/>
  <c r="BX196" i="1"/>
  <c r="BX204" i="1"/>
  <c r="BV204" i="1"/>
  <c r="BZ204" i="1" s="1"/>
  <c r="T206" i="1"/>
  <c r="AI207" i="1"/>
  <c r="AI213" i="1"/>
  <c r="T216" i="1"/>
  <c r="BY217" i="1"/>
  <c r="T218" i="1"/>
  <c r="AI218" i="1"/>
  <c r="AI224" i="1"/>
  <c r="BX226" i="1"/>
  <c r="BV226" i="1"/>
  <c r="BZ226" i="1" s="1"/>
  <c r="BX234" i="1"/>
  <c r="BV236" i="1"/>
  <c r="BZ236" i="1" s="1"/>
  <c r="BX236" i="1"/>
  <c r="BY241" i="1"/>
  <c r="T246" i="1"/>
  <c r="AI262" i="1"/>
  <c r="BX263" i="1"/>
  <c r="BX274" i="1"/>
  <c r="AI280" i="1"/>
  <c r="BY286" i="1"/>
  <c r="BX292" i="1"/>
  <c r="BX294" i="1"/>
  <c r="BY303" i="1"/>
  <c r="BV296" i="1"/>
  <c r="BZ296" i="1" s="1"/>
  <c r="BX296" i="1"/>
  <c r="T336" i="1"/>
  <c r="BY363" i="1"/>
  <c r="BV363" i="1"/>
  <c r="BZ363" i="1" s="1"/>
  <c r="BY365" i="1"/>
  <c r="BV365" i="1"/>
  <c r="BZ365" i="1" s="1"/>
  <c r="BY373" i="1"/>
  <c r="BV373" i="1"/>
  <c r="BZ373" i="1" s="1"/>
  <c r="BY416" i="1"/>
  <c r="BV416" i="1"/>
  <c r="BZ416" i="1" s="1"/>
  <c r="T386" i="1"/>
  <c r="T387" i="1"/>
  <c r="BY396" i="1"/>
  <c r="BV396" i="1"/>
  <c r="BZ396" i="1" s="1"/>
  <c r="BX418" i="1"/>
  <c r="BV418" i="1"/>
  <c r="BZ418" i="1" s="1"/>
  <c r="BX426" i="1"/>
  <c r="AI447" i="1"/>
  <c r="T448" i="1"/>
  <c r="BY448" i="1"/>
  <c r="BV448" i="1"/>
  <c r="BZ448" i="1" s="1"/>
  <c r="BY449" i="1"/>
  <c r="BX449" i="1"/>
  <c r="BY3" i="1"/>
  <c r="T4" i="1"/>
  <c r="AI4" i="1"/>
  <c r="AI10" i="1"/>
  <c r="AI52" i="1"/>
  <c r="T32" i="1"/>
  <c r="AI14" i="1"/>
  <c r="AI16" i="1"/>
  <c r="BX24" i="1"/>
  <c r="AI24" i="1"/>
  <c r="T25" i="1"/>
  <c r="AI25" i="1"/>
  <c r="AI38" i="1"/>
  <c r="T41" i="1"/>
  <c r="AI41" i="1"/>
  <c r="AI42" i="1"/>
  <c r="BY44" i="1"/>
  <c r="T45" i="1"/>
  <c r="AI45" i="1"/>
  <c r="AI47" i="1"/>
  <c r="T48" i="1"/>
  <c r="BZ50" i="1"/>
  <c r="AI53" i="1"/>
  <c r="AI56" i="1"/>
  <c r="T57" i="1"/>
  <c r="BV58" i="1"/>
  <c r="BZ58" i="1" s="1"/>
  <c r="AI59" i="1"/>
  <c r="AI128" i="1"/>
  <c r="BZ128" i="1"/>
  <c r="BY104" i="1"/>
  <c r="AI104" i="1"/>
  <c r="BY71" i="1"/>
  <c r="BZ77" i="1"/>
  <c r="BX79" i="1"/>
  <c r="AI88" i="1"/>
  <c r="AI91" i="1"/>
  <c r="AI94" i="1"/>
  <c r="BY96" i="1"/>
  <c r="AI99" i="1"/>
  <c r="AI107" i="1"/>
  <c r="T115" i="1"/>
  <c r="T118" i="1"/>
  <c r="BY122" i="1"/>
  <c r="T124" i="1"/>
  <c r="AI125" i="1"/>
  <c r="AI102" i="1"/>
  <c r="AI131" i="1"/>
  <c r="BV62" i="1"/>
  <c r="AI136" i="1"/>
  <c r="AI138" i="1"/>
  <c r="AI146" i="1"/>
  <c r="AI147" i="1"/>
  <c r="AI148" i="1"/>
  <c r="AI149" i="1"/>
  <c r="T150" i="1"/>
  <c r="BV150" i="1"/>
  <c r="AI154" i="1"/>
  <c r="BY157" i="1"/>
  <c r="T159" i="1"/>
  <c r="BZ283" i="1"/>
  <c r="BY189" i="1"/>
  <c r="AI189" i="1"/>
  <c r="BZ164" i="1"/>
  <c r="AI167" i="1"/>
  <c r="T169" i="1"/>
  <c r="T201" i="1"/>
  <c r="BX201" i="1"/>
  <c r="AI172" i="1"/>
  <c r="AI178" i="1"/>
  <c r="T180" i="1"/>
  <c r="AI184" i="1"/>
  <c r="T186" i="1"/>
  <c r="AI190" i="1"/>
  <c r="BZ191" i="1"/>
  <c r="BY207" i="1"/>
  <c r="BY208" i="1"/>
  <c r="AI210" i="1"/>
  <c r="T284" i="1"/>
  <c r="AI212" i="1"/>
  <c r="T215" i="1"/>
  <c r="BX216" i="1"/>
  <c r="T219" i="1"/>
  <c r="BX220" i="1"/>
  <c r="BX222" i="1"/>
  <c r="BV222" i="1"/>
  <c r="BZ222" i="1" s="1"/>
  <c r="AI255" i="1"/>
  <c r="AI228" i="1"/>
  <c r="AI229" i="1"/>
  <c r="T163" i="1"/>
  <c r="AI234" i="1"/>
  <c r="BY237" i="1"/>
  <c r="T238" i="1"/>
  <c r="AI238" i="1"/>
  <c r="BZ240" i="1"/>
  <c r="BY240" i="1"/>
  <c r="T243" i="1"/>
  <c r="AI243" i="1"/>
  <c r="T250" i="1"/>
  <c r="BV253" i="1"/>
  <c r="BV258" i="1"/>
  <c r="BZ258" i="1" s="1"/>
  <c r="BY258" i="1"/>
  <c r="T265" i="1"/>
  <c r="AI274" i="1"/>
  <c r="T275" i="1"/>
  <c r="BY278" i="1"/>
  <c r="BX288" i="1"/>
  <c r="BX289" i="1"/>
  <c r="BV289" i="1"/>
  <c r="BZ289" i="1" s="1"/>
  <c r="AI292" i="1"/>
  <c r="T299" i="1"/>
  <c r="AI300" i="1"/>
  <c r="T328" i="1"/>
  <c r="BY306" i="1"/>
  <c r="BZ307" i="1"/>
  <c r="BY310" i="1"/>
  <c r="AI313" i="1"/>
  <c r="AI314" i="1"/>
  <c r="T317" i="1"/>
  <c r="T319" i="1"/>
  <c r="AI319" i="1"/>
  <c r="T324" i="1"/>
  <c r="BX325" i="1"/>
  <c r="BZ329" i="1"/>
  <c r="BY329" i="1"/>
  <c r="T330" i="1"/>
  <c r="BV337" i="1"/>
  <c r="BZ337" i="1" s="1"/>
  <c r="BY337" i="1"/>
  <c r="AI349" i="1"/>
  <c r="T322" i="1"/>
  <c r="T355" i="1"/>
  <c r="T358" i="1"/>
  <c r="T361" i="1"/>
  <c r="T365" i="1"/>
  <c r="T371" i="1"/>
  <c r="AI373" i="1"/>
  <c r="BV377" i="1"/>
  <c r="BZ377" i="1" s="1"/>
  <c r="BY377" i="1"/>
  <c r="AI379" i="1"/>
  <c r="T380" i="1"/>
  <c r="AI381" i="1"/>
  <c r="AI382" i="1"/>
  <c r="AI384" i="1"/>
  <c r="T416" i="1"/>
  <c r="AI389" i="1"/>
  <c r="AI392" i="1"/>
  <c r="AI393" i="1"/>
  <c r="AI405" i="1"/>
  <c r="T406" i="1"/>
  <c r="AI409" i="1"/>
  <c r="AI413" i="1"/>
  <c r="T414" i="1"/>
  <c r="T426" i="1"/>
  <c r="AI427" i="1"/>
  <c r="BX433" i="1"/>
  <c r="BV433" i="1"/>
  <c r="BZ433" i="1" s="1"/>
  <c r="BY434" i="1"/>
  <c r="BZ441" i="1"/>
  <c r="BV443" i="1"/>
  <c r="BZ443" i="1" s="1"/>
  <c r="BX443" i="1"/>
  <c r="AI446" i="1"/>
  <c r="T447" i="1"/>
  <c r="T452" i="1"/>
  <c r="BV452" i="1"/>
  <c r="BZ452" i="1" s="1"/>
  <c r="BX452" i="1"/>
  <c r="BY455" i="1"/>
  <c r="BZ220" i="1"/>
  <c r="BY220" i="1"/>
  <c r="T222" i="1"/>
  <c r="T224" i="1"/>
  <c r="AI240" i="1"/>
  <c r="T244" i="1"/>
  <c r="AI248" i="1"/>
  <c r="BV171" i="1"/>
  <c r="AI258" i="1"/>
  <c r="AI263" i="1"/>
  <c r="BX268" i="1"/>
  <c r="AI277" i="1"/>
  <c r="BX279" i="1"/>
  <c r="T288" i="1"/>
  <c r="BZ288" i="1"/>
  <c r="BY288" i="1"/>
  <c r="T289" i="1"/>
  <c r="AI294" i="1"/>
  <c r="AI303" i="1"/>
  <c r="BX297" i="1"/>
  <c r="BV297" i="1"/>
  <c r="BZ297" i="1" s="1"/>
  <c r="AI305" i="1"/>
  <c r="AI309" i="1"/>
  <c r="BZ311" i="1"/>
  <c r="BZ325" i="1"/>
  <c r="BY325" i="1"/>
  <c r="T326" i="1"/>
  <c r="AI329" i="1"/>
  <c r="T332" i="1"/>
  <c r="AI332" i="1"/>
  <c r="T334" i="1"/>
  <c r="AI337" i="1"/>
  <c r="T341" i="1"/>
  <c r="AI341" i="1"/>
  <c r="BV342" i="1"/>
  <c r="BZ342" i="1" s="1"/>
  <c r="BX342" i="1"/>
  <c r="AI347" i="1"/>
  <c r="T367" i="1"/>
  <c r="BY388" i="1"/>
  <c r="BV388" i="1"/>
  <c r="BZ388" i="1" s="1"/>
  <c r="BX388" i="1"/>
  <c r="BY412" i="1"/>
  <c r="BV412" i="1"/>
  <c r="BZ412" i="1" s="1"/>
  <c r="AI418" i="1"/>
  <c r="BY420" i="1"/>
  <c r="T432" i="1"/>
  <c r="BY435" i="1"/>
  <c r="AI438" i="1"/>
  <c r="BV419" i="1"/>
  <c r="BZ419" i="1" s="1"/>
  <c r="BX419" i="1"/>
  <c r="T442" i="1"/>
  <c r="T443" i="1"/>
  <c r="AI449" i="1"/>
  <c r="AI451" i="1"/>
  <c r="T460" i="1"/>
  <c r="T185" i="1"/>
  <c r="BZ281" i="1"/>
  <c r="AI191" i="1"/>
  <c r="AI192" i="1"/>
  <c r="T195" i="1"/>
  <c r="AI206" i="1"/>
  <c r="AI284" i="1"/>
  <c r="T212" i="1"/>
  <c r="BY213" i="1"/>
  <c r="AI216" i="1"/>
  <c r="T217" i="1"/>
  <c r="AI222" i="1"/>
  <c r="BY224" i="1"/>
  <c r="AI226" i="1"/>
  <c r="BY229" i="1"/>
  <c r="AI237" i="1"/>
  <c r="AI241" i="1"/>
  <c r="AI252" i="1"/>
  <c r="T261" i="1"/>
  <c r="AI268" i="1"/>
  <c r="AI271" i="1"/>
  <c r="T272" i="1"/>
  <c r="T273" i="1"/>
  <c r="AI275" i="1"/>
  <c r="BY276" i="1"/>
  <c r="AI279" i="1"/>
  <c r="BX225" i="1"/>
  <c r="BZ285" i="1"/>
  <c r="AI289" i="1"/>
  <c r="BX303" i="1"/>
  <c r="AI297" i="1"/>
  <c r="AI310" i="1"/>
  <c r="BY314" i="1"/>
  <c r="AI315" i="1"/>
  <c r="BX317" i="1"/>
  <c r="AI317" i="1"/>
  <c r="AI326" i="1"/>
  <c r="AI330" i="1"/>
  <c r="T340" i="1"/>
  <c r="T348" i="1"/>
  <c r="AI353" i="1"/>
  <c r="BV355" i="1"/>
  <c r="AI355" i="1"/>
  <c r="T360" i="1"/>
  <c r="AI362" i="1"/>
  <c r="AI365" i="1"/>
  <c r="BY369" i="1"/>
  <c r="BZ370" i="1"/>
  <c r="BY376" i="1"/>
  <c r="BV376" i="1"/>
  <c r="BZ376" i="1" s="1"/>
  <c r="BY381" i="1"/>
  <c r="AI416" i="1"/>
  <c r="T390" i="1"/>
  <c r="BY390" i="1"/>
  <c r="T391" i="1"/>
  <c r="T400" i="1"/>
  <c r="AI406" i="1"/>
  <c r="AI414" i="1"/>
  <c r="BY415" i="1"/>
  <c r="AI415" i="1"/>
  <c r="BY417" i="1"/>
  <c r="BV385" i="1"/>
  <c r="T422" i="1"/>
  <c r="AI422" i="1"/>
  <c r="AI426" i="1"/>
  <c r="T428" i="1"/>
  <c r="BY431" i="1"/>
  <c r="AI431" i="1"/>
  <c r="BY432" i="1"/>
  <c r="T435" i="1"/>
  <c r="BY438" i="1"/>
  <c r="AI419" i="1"/>
  <c r="AI443" i="1"/>
  <c r="AI444" i="1"/>
  <c r="AI448" i="1"/>
  <c r="BZ453" i="1"/>
  <c r="AI455" i="1"/>
  <c r="T458" i="1"/>
  <c r="T345" i="1"/>
  <c r="T346" i="1"/>
  <c r="BY347" i="1"/>
  <c r="T351" i="1"/>
  <c r="BY353" i="1"/>
  <c r="T357" i="1"/>
  <c r="AI358" i="1"/>
  <c r="BY360" i="1"/>
  <c r="T364" i="1"/>
  <c r="T383" i="1"/>
  <c r="AI386" i="1"/>
  <c r="AI391" i="1"/>
  <c r="BX392" i="1"/>
  <c r="BY394" i="1"/>
  <c r="BV395" i="1"/>
  <c r="AI398" i="1"/>
  <c r="T440" i="1"/>
  <c r="BV440" i="1"/>
  <c r="AI400" i="1"/>
  <c r="T402" i="1"/>
  <c r="T404" i="1"/>
  <c r="T412" i="1"/>
  <c r="AI417" i="1"/>
  <c r="AI385" i="1"/>
  <c r="T425" i="1"/>
  <c r="AI432" i="1"/>
  <c r="AI442" i="1"/>
  <c r="BZ445" i="1"/>
  <c r="BZ447" i="1"/>
  <c r="BY447" i="1"/>
  <c r="BV449" i="1"/>
  <c r="T450" i="1"/>
  <c r="AI452" i="1"/>
  <c r="AI456" i="1"/>
  <c r="AI458" i="1"/>
  <c r="T459" i="1"/>
  <c r="AI460" i="1"/>
  <c r="BZ28" i="1"/>
  <c r="BZ116" i="1"/>
  <c r="BX118" i="1"/>
  <c r="BX132" i="1"/>
  <c r="BX137" i="1"/>
  <c r="AI198" i="1"/>
  <c r="BV198" i="1"/>
  <c r="BZ198" i="1" s="1"/>
  <c r="BV14" i="1"/>
  <c r="BZ14" i="1" s="1"/>
  <c r="BX21" i="1"/>
  <c r="BX11" i="1"/>
  <c r="BX46" i="1"/>
  <c r="AI50" i="1"/>
  <c r="AI55" i="1"/>
  <c r="BY24" i="1"/>
  <c r="BX20" i="1"/>
  <c r="BX30" i="1"/>
  <c r="BX17" i="1"/>
  <c r="BX13" i="1"/>
  <c r="BY37" i="1"/>
  <c r="BX39" i="1"/>
  <c r="BY46" i="1"/>
  <c r="BV36" i="1"/>
  <c r="BX54" i="1"/>
  <c r="BX104" i="1"/>
  <c r="BY134" i="1"/>
  <c r="BX67" i="1"/>
  <c r="AI72" i="1"/>
  <c r="BY75" i="1"/>
  <c r="BV83" i="1"/>
  <c r="AI84" i="1"/>
  <c r="BZ85" i="1"/>
  <c r="AI87" i="1"/>
  <c r="BX88" i="1"/>
  <c r="BY90" i="1"/>
  <c r="BX95" i="1"/>
  <c r="BY95" i="1"/>
  <c r="AI96" i="1"/>
  <c r="BX64" i="1"/>
  <c r="BY64" i="1"/>
  <c r="AI105" i="1"/>
  <c r="AI106" i="1"/>
  <c r="AI108" i="1"/>
  <c r="AI61" i="1"/>
  <c r="BY4" i="1"/>
  <c r="BY27" i="1"/>
  <c r="BX32" i="1"/>
  <c r="BV21" i="1"/>
  <c r="BZ21" i="1" s="1"/>
  <c r="BV23" i="1"/>
  <c r="BZ23" i="1" s="1"/>
  <c r="BY30" i="1"/>
  <c r="BV25" i="1"/>
  <c r="BZ25" i="1" s="1"/>
  <c r="BY17" i="1"/>
  <c r="BV35" i="1"/>
  <c r="BZ35" i="1" s="1"/>
  <c r="BY13" i="1"/>
  <c r="BV37" i="1"/>
  <c r="BZ37" i="1" s="1"/>
  <c r="BY45" i="1"/>
  <c r="BY49" i="1"/>
  <c r="AI134" i="1"/>
  <c r="BY67" i="1"/>
  <c r="BV72" i="1"/>
  <c r="BZ72" i="1" s="1"/>
  <c r="AI75" i="1"/>
  <c r="BX76" i="1"/>
  <c r="AI79" i="1"/>
  <c r="BX81" i="1"/>
  <c r="AI81" i="1"/>
  <c r="BY81" i="1"/>
  <c r="BV84" i="1"/>
  <c r="BZ84" i="1" s="1"/>
  <c r="AI85" i="1"/>
  <c r="BV87" i="1"/>
  <c r="BZ87" i="1" s="1"/>
  <c r="BY88" i="1"/>
  <c r="AI90" i="1"/>
  <c r="BX91" i="1"/>
  <c r="BX94" i="1"/>
  <c r="BV96" i="1"/>
  <c r="BZ96" i="1" s="1"/>
  <c r="BX133" i="1"/>
  <c r="BX101" i="1"/>
  <c r="BX103" i="1"/>
  <c r="BV105" i="1"/>
  <c r="BZ105" i="1" s="1"/>
  <c r="BV108" i="1"/>
  <c r="BZ108" i="1" s="1"/>
  <c r="T112" i="1"/>
  <c r="BV112" i="1"/>
  <c r="AI116" i="1"/>
  <c r="BX121" i="1"/>
  <c r="AI122" i="1"/>
  <c r="BX123" i="1"/>
  <c r="AI129" i="1"/>
  <c r="BV130" i="1"/>
  <c r="BZ130" i="1" s="1"/>
  <c r="BY62" i="1"/>
  <c r="BY138" i="1"/>
  <c r="BV140" i="1"/>
  <c r="BZ140" i="1" s="1"/>
  <c r="AI144" i="1"/>
  <c r="BZ145" i="1"/>
  <c r="BX145" i="1"/>
  <c r="T149" i="1"/>
  <c r="BY149" i="1"/>
  <c r="AI150" i="1"/>
  <c r="BY150" i="1"/>
  <c r="BV153" i="1"/>
  <c r="BZ153" i="1" s="1"/>
  <c r="BY154" i="1"/>
  <c r="AI157" i="1"/>
  <c r="BX158" i="1"/>
  <c r="AI283" i="1"/>
  <c r="BY164" i="1"/>
  <c r="BX167" i="1"/>
  <c r="BY201" i="1"/>
  <c r="AI201" i="1"/>
  <c r="BX172" i="1"/>
  <c r="AI173" i="1"/>
  <c r="BX175" i="1"/>
  <c r="BV179" i="1"/>
  <c r="BZ179" i="1" s="1"/>
  <c r="BY180" i="1"/>
  <c r="BY183" i="1"/>
  <c r="AI188" i="1"/>
  <c r="BX194" i="1"/>
  <c r="AI194" i="1"/>
  <c r="AI197" i="1"/>
  <c r="T200" i="1"/>
  <c r="AI200" i="1"/>
  <c r="T207" i="1"/>
  <c r="T208" i="1"/>
  <c r="BZ210" i="1"/>
  <c r="T213" i="1"/>
  <c r="T214" i="1"/>
  <c r="AI214" i="1"/>
  <c r="AI219" i="1"/>
  <c r="BY227" i="1"/>
  <c r="BX227" i="1"/>
  <c r="BV227" i="1"/>
  <c r="BZ227" i="1" s="1"/>
  <c r="AI232" i="1"/>
  <c r="AI235" i="1"/>
  <c r="T241" i="1"/>
  <c r="AI244" i="1"/>
  <c r="BX249" i="1"/>
  <c r="AI249" i="1"/>
  <c r="BY249" i="1"/>
  <c r="BV249" i="1"/>
  <c r="BZ249" i="1" s="1"/>
  <c r="BY257" i="1"/>
  <c r="BV257" i="1"/>
  <c r="BZ257" i="1" s="1"/>
  <c r="AI287" i="1"/>
  <c r="T291" i="1"/>
  <c r="BY299" i="1"/>
  <c r="BV299" i="1"/>
  <c r="BZ299" i="1" s="1"/>
  <c r="BY301" i="1"/>
  <c r="BV301" i="1"/>
  <c r="BZ301" i="1" s="1"/>
  <c r="BY340" i="1"/>
  <c r="BV340" i="1"/>
  <c r="BZ340" i="1" s="1"/>
  <c r="BX340" i="1"/>
  <c r="BY205" i="1"/>
  <c r="BX205" i="1"/>
  <c r="BV205" i="1"/>
  <c r="BZ205" i="1" s="1"/>
  <c r="BX23" i="1"/>
  <c r="BX25" i="1"/>
  <c r="BX31" i="1"/>
  <c r="T104" i="1"/>
  <c r="AI69" i="1"/>
  <c r="BX72" i="1"/>
  <c r="BY77" i="1"/>
  <c r="BY80" i="1"/>
  <c r="AI80" i="1"/>
  <c r="AI114" i="1"/>
  <c r="BX83" i="1"/>
  <c r="BX84" i="1"/>
  <c r="BX87" i="1"/>
  <c r="BY93" i="1"/>
  <c r="BX96" i="1"/>
  <c r="BV133" i="1"/>
  <c r="BZ133" i="1" s="1"/>
  <c r="AI100" i="1"/>
  <c r="T105" i="1"/>
  <c r="BY105" i="1"/>
  <c r="BZ106" i="1"/>
  <c r="T108" i="1"/>
  <c r="BY108" i="1"/>
  <c r="AI111" i="1"/>
  <c r="BX61" i="1"/>
  <c r="AI118" i="1"/>
  <c r="BX119" i="1"/>
  <c r="AI120" i="1"/>
  <c r="BV121" i="1"/>
  <c r="BZ121" i="1" s="1"/>
  <c r="BY124" i="1"/>
  <c r="BY130" i="1"/>
  <c r="BY132" i="1"/>
  <c r="BZ136" i="1"/>
  <c r="BX136" i="1"/>
  <c r="AI137" i="1"/>
  <c r="T140" i="1"/>
  <c r="BY140" i="1"/>
  <c r="BV149" i="1"/>
  <c r="BZ149" i="1" s="1"/>
  <c r="BX153" i="1"/>
  <c r="BY159" i="1"/>
  <c r="BX162" i="1"/>
  <c r="BX189" i="1"/>
  <c r="BY168" i="1"/>
  <c r="BY176" i="1"/>
  <c r="BX179" i="1"/>
  <c r="BY195" i="1"/>
  <c r="BX195" i="1"/>
  <c r="BV195" i="1"/>
  <c r="BZ195" i="1" s="1"/>
  <c r="BY202" i="1"/>
  <c r="BX202" i="1"/>
  <c r="BV202" i="1"/>
  <c r="BZ202" i="1" s="1"/>
  <c r="AI205" i="1"/>
  <c r="BY209" i="1"/>
  <c r="BX209" i="1"/>
  <c r="BV209" i="1"/>
  <c r="BZ209" i="1" s="1"/>
  <c r="BY215" i="1"/>
  <c r="BX215" i="1"/>
  <c r="BV215" i="1"/>
  <c r="BZ215" i="1" s="1"/>
  <c r="T226" i="1"/>
  <c r="AI163" i="1"/>
  <c r="BY247" i="1"/>
  <c r="AI247" i="1"/>
  <c r="BX247" i="1"/>
  <c r="BV247" i="1"/>
  <c r="BZ247" i="1" s="1"/>
  <c r="BY261" i="1"/>
  <c r="BV261" i="1"/>
  <c r="BZ261" i="1" s="1"/>
  <c r="BX266" i="1"/>
  <c r="AI266" i="1"/>
  <c r="BY266" i="1"/>
  <c r="BV266" i="1"/>
  <c r="BZ266" i="1" s="1"/>
  <c r="BZ295" i="1"/>
  <c r="BX343" i="1"/>
  <c r="AI343" i="1"/>
  <c r="BV343" i="1"/>
  <c r="BZ343" i="1" s="1"/>
  <c r="BY343" i="1"/>
  <c r="BZ100" i="1"/>
  <c r="BX253" i="1"/>
  <c r="AI253" i="1"/>
  <c r="BX254" i="1"/>
  <c r="AI254" i="1"/>
  <c r="BY254" i="1"/>
  <c r="BV254" i="1"/>
  <c r="BZ254" i="1" s="1"/>
  <c r="BX264" i="1"/>
  <c r="AI264" i="1"/>
  <c r="BY264" i="1"/>
  <c r="BV264" i="1"/>
  <c r="BZ264" i="1" s="1"/>
  <c r="BY354" i="1"/>
  <c r="BV354" i="1"/>
  <c r="BZ354" i="1" s="1"/>
  <c r="BX354" i="1"/>
  <c r="BZ59" i="1"/>
  <c r="T134" i="1"/>
  <c r="BZ67" i="1"/>
  <c r="BZ73" i="1"/>
  <c r="T75" i="1"/>
  <c r="BZ88" i="1"/>
  <c r="T90" i="1"/>
  <c r="AI95" i="1"/>
  <c r="AI64" i="1"/>
  <c r="AI117" i="1"/>
  <c r="BV118" i="1"/>
  <c r="BZ118" i="1" s="1"/>
  <c r="BV120" i="1"/>
  <c r="BZ120" i="1" s="1"/>
  <c r="AI124" i="1"/>
  <c r="T102" i="1"/>
  <c r="BX129" i="1"/>
  <c r="AI130" i="1"/>
  <c r="AI132" i="1"/>
  <c r="BV137" i="1"/>
  <c r="BZ137" i="1" s="1"/>
  <c r="AI140" i="1"/>
  <c r="BX144" i="1"/>
  <c r="AI153" i="1"/>
  <c r="BX154" i="1"/>
  <c r="T157" i="1"/>
  <c r="AI159" i="1"/>
  <c r="BX164" i="1"/>
  <c r="T166" i="1"/>
  <c r="AI168" i="1"/>
  <c r="BX173" i="1"/>
  <c r="AI179" i="1"/>
  <c r="BZ180" i="1"/>
  <c r="BX180" i="1"/>
  <c r="T183" i="1"/>
  <c r="BY184" i="1"/>
  <c r="BV184" i="1"/>
  <c r="BZ184" i="1" s="1"/>
  <c r="BX184" i="1"/>
  <c r="BY188" i="1"/>
  <c r="BX188" i="1"/>
  <c r="BV188" i="1"/>
  <c r="BZ188" i="1" s="1"/>
  <c r="AI195" i="1"/>
  <c r="BZ197" i="1"/>
  <c r="AI202" i="1"/>
  <c r="T204" i="1"/>
  <c r="AI204" i="1"/>
  <c r="AI209" i="1"/>
  <c r="BV212" i="1"/>
  <c r="BY212" i="1"/>
  <c r="AI215" i="1"/>
  <c r="BY219" i="1"/>
  <c r="BX219" i="1"/>
  <c r="BV219" i="1"/>
  <c r="BZ219" i="1" s="1"/>
  <c r="T229" i="1"/>
  <c r="T230" i="1"/>
  <c r="AI230" i="1"/>
  <c r="BY232" i="1"/>
  <c r="BX232" i="1"/>
  <c r="BV232" i="1"/>
  <c r="BZ232" i="1" s="1"/>
  <c r="BY235" i="1"/>
  <c r="BX235" i="1"/>
  <c r="BV235" i="1"/>
  <c r="BZ235" i="1" s="1"/>
  <c r="AI239" i="1"/>
  <c r="BV239" i="1"/>
  <c r="BZ239" i="1" s="1"/>
  <c r="AI242" i="1"/>
  <c r="BY244" i="1"/>
  <c r="BX244" i="1"/>
  <c r="BV244" i="1"/>
  <c r="BZ244" i="1" s="1"/>
  <c r="AI245" i="1"/>
  <c r="AI246" i="1"/>
  <c r="T248" i="1"/>
  <c r="BY259" i="1"/>
  <c r="BV259" i="1"/>
  <c r="BZ259" i="1" s="1"/>
  <c r="BZ267" i="1"/>
  <c r="BV270" i="1"/>
  <c r="BZ270" i="1" s="1"/>
  <c r="AI270" i="1"/>
  <c r="BY270" i="1"/>
  <c r="BV273" i="1"/>
  <c r="BZ273" i="1" s="1"/>
  <c r="AI273" i="1"/>
  <c r="BY273" i="1"/>
  <c r="BX193" i="1"/>
  <c r="AI193" i="1"/>
  <c r="BX282" i="1"/>
  <c r="AI282" i="1"/>
  <c r="BY282" i="1"/>
  <c r="BV282" i="1"/>
  <c r="BZ282" i="1" s="1"/>
  <c r="T285" i="1"/>
  <c r="BV287" i="1"/>
  <c r="BZ287" i="1" s="1"/>
  <c r="BY287" i="1"/>
  <c r="T290" i="1"/>
  <c r="BY187" i="1"/>
  <c r="BY194" i="1"/>
  <c r="BY200" i="1"/>
  <c r="BY204" i="1"/>
  <c r="BY214" i="1"/>
  <c r="BY218" i="1"/>
  <c r="BY226" i="1"/>
  <c r="BY230" i="1"/>
  <c r="BX237" i="1"/>
  <c r="BY238" i="1"/>
  <c r="BX241" i="1"/>
  <c r="BX242" i="1"/>
  <c r="BY243" i="1"/>
  <c r="BY245" i="1"/>
  <c r="AI250" i="1"/>
  <c r="BY250" i="1"/>
  <c r="AI171" i="1"/>
  <c r="BY171" i="1"/>
  <c r="BY252" i="1"/>
  <c r="AI161" i="1"/>
  <c r="BY161" i="1"/>
  <c r="BY260" i="1"/>
  <c r="BY262" i="1"/>
  <c r="AI265" i="1"/>
  <c r="AI267" i="1"/>
  <c r="BX272" i="1"/>
  <c r="AI276" i="1"/>
  <c r="BX277" i="1"/>
  <c r="AI278" i="1"/>
  <c r="BY280" i="1"/>
  <c r="BV211" i="1"/>
  <c r="BZ211" i="1" s="1"/>
  <c r="BY285" i="1"/>
  <c r="BV290" i="1"/>
  <c r="BZ290" i="1" s="1"/>
  <c r="BY291" i="1"/>
  <c r="AI293" i="1"/>
  <c r="BY293" i="1"/>
  <c r="T297" i="1"/>
  <c r="BY297" i="1"/>
  <c r="BY300" i="1"/>
  <c r="BX328" i="1"/>
  <c r="AI328" i="1"/>
  <c r="BY328" i="1"/>
  <c r="BX304" i="1"/>
  <c r="T311" i="1"/>
  <c r="AI311" i="1"/>
  <c r="AI312" i="1"/>
  <c r="BY319" i="1"/>
  <c r="BX319" i="1"/>
  <c r="BV319" i="1"/>
  <c r="BZ319" i="1" s="1"/>
  <c r="AI324" i="1"/>
  <c r="BY332" i="1"/>
  <c r="BX332" i="1"/>
  <c r="BV332" i="1"/>
  <c r="BZ332" i="1" s="1"/>
  <c r="BY298" i="1"/>
  <c r="AI298" i="1"/>
  <c r="T342" i="1"/>
  <c r="AI345" i="1"/>
  <c r="BV372" i="1"/>
  <c r="BZ372" i="1" s="1"/>
  <c r="BY372" i="1"/>
  <c r="BX372" i="1"/>
  <c r="T249" i="1"/>
  <c r="BV250" i="1"/>
  <c r="BZ250" i="1" s="1"/>
  <c r="BY253" i="1"/>
  <c r="BV161" i="1"/>
  <c r="BZ161" i="1" s="1"/>
  <c r="AI257" i="1"/>
  <c r="BX258" i="1"/>
  <c r="AI259" i="1"/>
  <c r="BV260" i="1"/>
  <c r="BZ260" i="1" s="1"/>
  <c r="AI261" i="1"/>
  <c r="BV262" i="1"/>
  <c r="BZ262" i="1" s="1"/>
  <c r="T264" i="1"/>
  <c r="BV272" i="1"/>
  <c r="BZ272" i="1" s="1"/>
  <c r="BY193" i="1"/>
  <c r="BX211" i="1"/>
  <c r="BX290" i="1"/>
  <c r="BV293" i="1"/>
  <c r="BZ293" i="1" s="1"/>
  <c r="AI299" i="1"/>
  <c r="AI301" i="1"/>
  <c r="AI295" i="1"/>
  <c r="T306" i="1"/>
  <c r="BX307" i="1"/>
  <c r="BY307" i="1"/>
  <c r="BY308" i="1"/>
  <c r="BV308" i="1"/>
  <c r="BZ308" i="1" s="1"/>
  <c r="T315" i="1"/>
  <c r="BV326" i="1"/>
  <c r="T331" i="1"/>
  <c r="BX335" i="1"/>
  <c r="AI335" i="1"/>
  <c r="BY335" i="1"/>
  <c r="BV335" i="1"/>
  <c r="BZ335" i="1" s="1"/>
  <c r="BY348" i="1"/>
  <c r="BV348" i="1"/>
  <c r="BZ348" i="1" s="1"/>
  <c r="BX348" i="1"/>
  <c r="BV322" i="1"/>
  <c r="BZ322" i="1" s="1"/>
  <c r="BY322" i="1"/>
  <c r="BY366" i="1"/>
  <c r="AI366" i="1"/>
  <c r="BV366" i="1"/>
  <c r="BZ366" i="1" s="1"/>
  <c r="BX375" i="1"/>
  <c r="BV375" i="1"/>
  <c r="BZ375" i="1" s="1"/>
  <c r="AI375" i="1"/>
  <c r="BY375" i="1"/>
  <c r="BV401" i="1"/>
  <c r="BZ401" i="1" s="1"/>
  <c r="BX401" i="1"/>
  <c r="AI401" i="1"/>
  <c r="BY401" i="1"/>
  <c r="BX410" i="1"/>
  <c r="BY410" i="1"/>
  <c r="BV410" i="1"/>
  <c r="BZ410" i="1" s="1"/>
  <c r="AI410" i="1"/>
  <c r="BX252" i="1"/>
  <c r="BX265" i="1"/>
  <c r="T276" i="1"/>
  <c r="BX280" i="1"/>
  <c r="AI211" i="1"/>
  <c r="BX285" i="1"/>
  <c r="AI290" i="1"/>
  <c r="BZ291" i="1"/>
  <c r="BX291" i="1"/>
  <c r="T303" i="1"/>
  <c r="T307" i="1"/>
  <c r="AI307" i="1"/>
  <c r="AI308" i="1"/>
  <c r="T310" i="1"/>
  <c r="BX311" i="1"/>
  <c r="BY311" i="1"/>
  <c r="BY312" i="1"/>
  <c r="BX312" i="1"/>
  <c r="BV312" i="1"/>
  <c r="BZ312" i="1" s="1"/>
  <c r="BY324" i="1"/>
  <c r="BX324" i="1"/>
  <c r="BV324" i="1"/>
  <c r="BZ324" i="1" s="1"/>
  <c r="BY326" i="1"/>
  <c r="BX326" i="1"/>
  <c r="BV345" i="1"/>
  <c r="BZ345" i="1" s="1"/>
  <c r="BY345" i="1"/>
  <c r="AI322" i="1"/>
  <c r="AI363" i="1"/>
  <c r="BY315" i="1"/>
  <c r="BY317" i="1"/>
  <c r="AI321" i="1"/>
  <c r="BY323" i="1"/>
  <c r="BY331" i="1"/>
  <c r="AI336" i="1"/>
  <c r="BX337" i="1"/>
  <c r="T339" i="1"/>
  <c r="BY339" i="1"/>
  <c r="T347" i="1"/>
  <c r="T353" i="1"/>
  <c r="AI357" i="1"/>
  <c r="BY358" i="1"/>
  <c r="AI361" i="1"/>
  <c r="BX364" i="1"/>
  <c r="AI364" i="1"/>
  <c r="BY364" i="1"/>
  <c r="T370" i="1"/>
  <c r="T376" i="1"/>
  <c r="BY380" i="1"/>
  <c r="AI380" i="1"/>
  <c r="BX380" i="1"/>
  <c r="BV387" i="1"/>
  <c r="AI387" i="1"/>
  <c r="BY459" i="1"/>
  <c r="BX459" i="1"/>
  <c r="BX298" i="1"/>
  <c r="T335" i="1"/>
  <c r="AI340" i="1"/>
  <c r="BZ341" i="1"/>
  <c r="BX341" i="1"/>
  <c r="T343" i="1"/>
  <c r="AI348" i="1"/>
  <c r="BY349" i="1"/>
  <c r="BX349" i="1"/>
  <c r="AI354" i="1"/>
  <c r="BX355" i="1"/>
  <c r="BV362" i="1"/>
  <c r="BZ362" i="1" s="1"/>
  <c r="BY362" i="1"/>
  <c r="BX362" i="1"/>
  <c r="BY368" i="1"/>
  <c r="AI368" i="1"/>
  <c r="BX368" i="1"/>
  <c r="BY371" i="1"/>
  <c r="BV371" i="1"/>
  <c r="BZ371" i="1" s="1"/>
  <c r="AI372" i="1"/>
  <c r="T375" i="1"/>
  <c r="BX403" i="1"/>
  <c r="BY403" i="1"/>
  <c r="BV403" i="1"/>
  <c r="BZ403" i="1" s="1"/>
  <c r="AI403" i="1"/>
  <c r="BY425" i="1"/>
  <c r="BV425" i="1"/>
  <c r="BZ425" i="1" s="1"/>
  <c r="BX425" i="1"/>
  <c r="BX436" i="1"/>
  <c r="BY436" i="1"/>
  <c r="AI436" i="1"/>
  <c r="BV436" i="1"/>
  <c r="BZ436" i="1" s="1"/>
  <c r="BX336" i="1"/>
  <c r="BY341" i="1"/>
  <c r="AI346" i="1"/>
  <c r="BV349" i="1"/>
  <c r="BZ349" i="1" s="1"/>
  <c r="AI351" i="1"/>
  <c r="AI356" i="1"/>
  <c r="BX358" i="1"/>
  <c r="BY361" i="1"/>
  <c r="BV361" i="1"/>
  <c r="BZ361" i="1" s="1"/>
  <c r="T362" i="1"/>
  <c r="BV367" i="1"/>
  <c r="T368" i="1"/>
  <c r="T369" i="1"/>
  <c r="AI371" i="1"/>
  <c r="T373" i="1"/>
  <c r="T382" i="1"/>
  <c r="BX440" i="1"/>
  <c r="BY408" i="1"/>
  <c r="BV408" i="1"/>
  <c r="BZ408" i="1" s="1"/>
  <c r="BV424" i="1"/>
  <c r="BY424" i="1"/>
  <c r="AI370" i="1"/>
  <c r="BX376" i="1"/>
  <c r="BX382" i="1"/>
  <c r="BV382" i="1"/>
  <c r="BZ382" i="1" s="1"/>
  <c r="BY382" i="1"/>
  <c r="BX389" i="1"/>
  <c r="BV389" i="1"/>
  <c r="BZ389" i="1" s="1"/>
  <c r="BY389" i="1"/>
  <c r="T395" i="1"/>
  <c r="BX398" i="1"/>
  <c r="BV398" i="1"/>
  <c r="BZ398" i="1" s="1"/>
  <c r="BY398" i="1"/>
  <c r="T401" i="1"/>
  <c r="AI402" i="1"/>
  <c r="BX407" i="1"/>
  <c r="BV407" i="1"/>
  <c r="BZ407" i="1" s="1"/>
  <c r="BY407" i="1"/>
  <c r="BX399" i="1"/>
  <c r="BY399" i="1"/>
  <c r="BV399" i="1"/>
  <c r="BZ399" i="1" s="1"/>
  <c r="BZ428" i="1"/>
  <c r="BX344" i="1"/>
  <c r="BX357" i="1"/>
  <c r="BX365" i="1"/>
  <c r="AI376" i="1"/>
  <c r="BX377" i="1"/>
  <c r="T379" i="1"/>
  <c r="BY379" i="1"/>
  <c r="AI383" i="1"/>
  <c r="BV384" i="1"/>
  <c r="BZ384" i="1" s="1"/>
  <c r="BX384" i="1"/>
  <c r="BY384" i="1"/>
  <c r="BX386" i="1"/>
  <c r="BV386" i="1"/>
  <c r="BZ386" i="1" s="1"/>
  <c r="BY386" i="1"/>
  <c r="AI388" i="1"/>
  <c r="T389" i="1"/>
  <c r="AI390" i="1"/>
  <c r="BV391" i="1"/>
  <c r="BZ391" i="1" s="1"/>
  <c r="BX391" i="1"/>
  <c r="BY391" i="1"/>
  <c r="BX393" i="1"/>
  <c r="BV393" i="1"/>
  <c r="BZ393" i="1" s="1"/>
  <c r="BY393" i="1"/>
  <c r="AI395" i="1"/>
  <c r="AI396" i="1"/>
  <c r="T398" i="1"/>
  <c r="BX404" i="1"/>
  <c r="BX412" i="1"/>
  <c r="BY437" i="1"/>
  <c r="BV437" i="1"/>
  <c r="BZ437" i="1" s="1"/>
  <c r="BX437" i="1"/>
  <c r="BZ450" i="1"/>
  <c r="BX394" i="1"/>
  <c r="AI404" i="1"/>
  <c r="BZ405" i="1"/>
  <c r="BX405" i="1"/>
  <c r="T407" i="1"/>
  <c r="AI412" i="1"/>
  <c r="BY413" i="1"/>
  <c r="BV413" i="1"/>
  <c r="BZ413" i="1" s="1"/>
  <c r="BX413" i="1"/>
  <c r="T420" i="1"/>
  <c r="BX422" i="1"/>
  <c r="BY422" i="1"/>
  <c r="T434" i="1"/>
  <c r="AI439" i="1"/>
  <c r="BX441" i="1"/>
  <c r="BY441" i="1"/>
  <c r="AI441" i="1"/>
  <c r="BX442" i="1"/>
  <c r="BY442" i="1"/>
  <c r="T444" i="1"/>
  <c r="T449" i="1"/>
  <c r="T453" i="1"/>
  <c r="AI454" i="1"/>
  <c r="BX457" i="1"/>
  <c r="BY457" i="1"/>
  <c r="AI457" i="1"/>
  <c r="BY458" i="1"/>
  <c r="BV458" i="1"/>
  <c r="BZ458" i="1" s="1"/>
  <c r="BV459" i="1"/>
  <c r="BZ402" i="1"/>
  <c r="BX402" i="1"/>
  <c r="T403" i="1"/>
  <c r="AI408" i="1"/>
  <c r="BX409" i="1"/>
  <c r="T410" i="1"/>
  <c r="T415" i="1"/>
  <c r="T418" i="1"/>
  <c r="AI424" i="1"/>
  <c r="T399" i="1"/>
  <c r="AI399" i="1"/>
  <c r="AI425" i="1"/>
  <c r="T427" i="1"/>
  <c r="BX428" i="1"/>
  <c r="BY428" i="1"/>
  <c r="BY430" i="1"/>
  <c r="BV430" i="1"/>
  <c r="BZ430" i="1" s="1"/>
  <c r="T436" i="1"/>
  <c r="AI437" i="1"/>
  <c r="BX445" i="1"/>
  <c r="BY445" i="1"/>
  <c r="AI445" i="1"/>
  <c r="BY446" i="1"/>
  <c r="BV446" i="1"/>
  <c r="BZ446" i="1" s="1"/>
  <c r="BX450" i="1"/>
  <c r="BY450" i="1"/>
  <c r="AI450" i="1"/>
  <c r="BY451" i="1"/>
  <c r="BV451" i="1"/>
  <c r="BZ451" i="1" s="1"/>
  <c r="T456" i="1"/>
  <c r="BV457" i="1"/>
  <c r="BZ457" i="1" s="1"/>
  <c r="BV415" i="1"/>
  <c r="T385" i="1"/>
  <c r="AI428" i="1"/>
  <c r="AI430" i="1"/>
  <c r="T433" i="1"/>
  <c r="BY439" i="1"/>
  <c r="BV439" i="1"/>
  <c r="BZ439" i="1" s="1"/>
  <c r="BX453" i="1"/>
  <c r="BY453" i="1"/>
  <c r="AI453" i="1"/>
  <c r="BY454" i="1"/>
  <c r="BV454" i="1"/>
  <c r="BZ454" i="1" s="1"/>
  <c r="BX424" i="1"/>
  <c r="BX434" i="1"/>
  <c r="BX435" i="1"/>
  <c r="BY460" i="1"/>
  <c r="BZ98" i="1" l="1"/>
  <c r="BZ394" i="1"/>
  <c r="BZ6" i="1"/>
  <c r="BZ125" i="1"/>
  <c r="BZ435" i="1"/>
  <c r="BZ328" i="1"/>
  <c r="BZ225" i="1"/>
  <c r="BZ298" i="1"/>
  <c r="BZ10" i="1"/>
  <c r="BZ30" i="1"/>
  <c r="BZ95" i="1"/>
  <c r="BZ193" i="1"/>
  <c r="BZ395" i="1"/>
  <c r="BZ326" i="1"/>
  <c r="BZ31" i="1"/>
  <c r="BZ15" i="1"/>
  <c r="BZ434" i="1"/>
  <c r="BZ16" i="1"/>
  <c r="BZ431" i="1"/>
  <c r="BZ104" i="1"/>
  <c r="BZ194" i="1"/>
  <c r="BZ440" i="1"/>
  <c r="BZ27" i="1"/>
  <c r="BZ83" i="1"/>
  <c r="BZ81" i="1"/>
  <c r="BZ166" i="1"/>
  <c r="BZ64" i="1"/>
  <c r="BZ253" i="1"/>
  <c r="BZ385" i="1"/>
  <c r="BZ449" i="1"/>
  <c r="BZ255" i="1"/>
  <c r="BZ13" i="1"/>
  <c r="BZ61" i="1"/>
  <c r="BZ32" i="1"/>
  <c r="BZ102" i="1"/>
  <c r="BZ303" i="1"/>
  <c r="BZ189" i="1"/>
  <c r="BZ367" i="1"/>
  <c r="BZ24" i="1"/>
  <c r="BZ380" i="1"/>
  <c r="BZ208" i="1"/>
  <c r="BZ212" i="1"/>
  <c r="BZ424" i="1"/>
  <c r="BZ355" i="1"/>
  <c r="BZ387" i="1"/>
  <c r="BZ171" i="1"/>
  <c r="BZ150" i="1"/>
  <c r="BZ17" i="1"/>
  <c r="BZ11" i="1"/>
  <c r="BZ131" i="1"/>
  <c r="BZ62" i="1"/>
  <c r="BZ415" i="1"/>
  <c r="BZ459" i="1"/>
  <c r="BZ36" i="1"/>
  <c r="BZ112" i="1"/>
</calcChain>
</file>

<file path=xl/comments1.xml><?xml version="1.0" encoding="utf-8"?>
<comments xmlns="http://schemas.openxmlformats.org/spreadsheetml/2006/main">
  <authors>
    <author>f2684055</author>
  </authors>
  <commentList>
    <comment ref="A159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K1</t>
        </r>
      </text>
    </comment>
    <comment ref="A230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raced in u14</t>
        </r>
      </text>
    </comment>
    <comment ref="A247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K1</t>
        </r>
      </text>
    </comment>
    <comment ref="K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Q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T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W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Z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AC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AG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AL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AN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AP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AR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AT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AV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A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B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D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F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H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J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L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N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P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R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T27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Only 2 laps in u12</t>
        </r>
      </text>
    </comment>
    <comment ref="BE298" authorId="0" shapeId="0">
      <text>
        <r>
          <rPr>
            <b/>
            <sz val="9"/>
            <color indexed="81"/>
            <rFont val="Tahoma"/>
            <charset val="1"/>
          </rPr>
          <t>f2684055:</t>
        </r>
        <r>
          <rPr>
            <sz val="9"/>
            <color indexed="81"/>
            <rFont val="Tahoma"/>
            <charset val="1"/>
          </rPr>
          <t xml:space="preserve">
ADULT 20
KM RACE
</t>
        </r>
      </text>
    </comment>
    <comment ref="J346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number lost</t>
        </r>
      </text>
    </comment>
    <comment ref="AR352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C!
</t>
        </r>
      </text>
    </comment>
    <comment ref="AU352" authorId="0" shapeId="0">
      <text>
        <r>
          <rPr>
            <b/>
            <sz val="9"/>
            <color indexed="81"/>
            <rFont val="Tahoma"/>
            <family val="2"/>
          </rPr>
          <t>f2684055:</t>
        </r>
        <r>
          <rPr>
            <sz val="9"/>
            <color indexed="81"/>
            <rFont val="Tahoma"/>
            <family val="2"/>
          </rPr>
          <t xml:space="preserve">
C1</t>
        </r>
      </text>
    </comment>
    <comment ref="BE399" authorId="0" shapeId="0">
      <text>
        <r>
          <rPr>
            <b/>
            <sz val="9"/>
            <color indexed="81"/>
            <rFont val="Tahoma"/>
            <charset val="1"/>
          </rPr>
          <t>f2684055:</t>
        </r>
        <r>
          <rPr>
            <sz val="9"/>
            <color indexed="81"/>
            <rFont val="Tahoma"/>
            <charset val="1"/>
          </rPr>
          <t xml:space="preserve">
20KM ADULT RACE
</t>
        </r>
      </text>
    </comment>
    <comment ref="BE416" authorId="0" shapeId="0">
      <text>
        <r>
          <rPr>
            <b/>
            <sz val="9"/>
            <color indexed="81"/>
            <rFont val="Tahoma"/>
            <charset val="1"/>
          </rPr>
          <t>f2684055:</t>
        </r>
        <r>
          <rPr>
            <sz val="9"/>
            <color indexed="81"/>
            <rFont val="Tahoma"/>
            <charset val="1"/>
          </rPr>
          <t xml:space="preserve">
20KM ADULT RACE
</t>
        </r>
      </text>
    </comment>
    <comment ref="BE424" authorId="0" shapeId="0">
      <text>
        <r>
          <rPr>
            <b/>
            <sz val="9"/>
            <color indexed="81"/>
            <rFont val="Tahoma"/>
            <charset val="1"/>
          </rPr>
          <t>f2684055:</t>
        </r>
        <r>
          <rPr>
            <sz val="9"/>
            <color indexed="81"/>
            <rFont val="Tahoma"/>
            <charset val="1"/>
          </rPr>
          <t xml:space="preserve">
20KM ADULTS RACE
</t>
        </r>
      </text>
    </comment>
  </commentList>
</comments>
</file>

<file path=xl/sharedStrings.xml><?xml version="1.0" encoding="utf-8"?>
<sst xmlns="http://schemas.openxmlformats.org/spreadsheetml/2006/main" count="5755" uniqueCount="2078">
  <si>
    <t>Age</t>
  </si>
  <si>
    <t>Male or Female</t>
  </si>
  <si>
    <t>Full Name</t>
  </si>
  <si>
    <t>Date of Birth</t>
  </si>
  <si>
    <t>Primary School</t>
  </si>
  <si>
    <t>High School</t>
  </si>
  <si>
    <t>Club</t>
  </si>
  <si>
    <t>GCU Number</t>
  </si>
  <si>
    <t>Boat Number</t>
  </si>
  <si>
    <t>Male</t>
  </si>
  <si>
    <t>LYTON OELOFSE</t>
  </si>
  <si>
    <t>LIK</t>
  </si>
  <si>
    <t>ST DAVIDS</t>
  </si>
  <si>
    <t>DABS</t>
  </si>
  <si>
    <t>CHRIS TAYLOR</t>
  </si>
  <si>
    <t>NICOLAAS SWART</t>
  </si>
  <si>
    <t>RORY VAN RENSBURG</t>
  </si>
  <si>
    <t>ALEX RENOUPREZ</t>
  </si>
  <si>
    <t>ACD</t>
  </si>
  <si>
    <t>Female</t>
  </si>
  <si>
    <t>AMEERAH HANK</t>
  </si>
  <si>
    <t>LEEUWFONTEIN PRIMARY</t>
  </si>
  <si>
    <t>MATTHEW VD MERWE</t>
  </si>
  <si>
    <t>CHARTER HOUSE</t>
  </si>
  <si>
    <t>FLCC</t>
  </si>
  <si>
    <t>SIMON HENSON</t>
  </si>
  <si>
    <t>NICHOLAS ERWEE</t>
  </si>
  <si>
    <t>LUKE WATKINS</t>
  </si>
  <si>
    <t>KEEGAN LAMBE</t>
  </si>
  <si>
    <t>JAMES WILMOT</t>
  </si>
  <si>
    <t>WAT</t>
  </si>
  <si>
    <t>CHENTIN MIENIE</t>
  </si>
  <si>
    <t>JACK LATILLA-CAMPBELL</t>
  </si>
  <si>
    <t>CHRISTOPHER GROSSMANN</t>
  </si>
  <si>
    <t>DAVID BROWN</t>
  </si>
  <si>
    <t>LEEUFONTEIN PRIM</t>
  </si>
  <si>
    <t>LUKHOLWENI HP</t>
  </si>
  <si>
    <t>CEN</t>
  </si>
  <si>
    <t>JAYDON HUNT</t>
  </si>
  <si>
    <t>JOSEPH SIZANI</t>
  </si>
  <si>
    <t>DYLAN ASMAN</t>
  </si>
  <si>
    <t>CONNOR ERWEE</t>
  </si>
  <si>
    <t>LUCA PIERINI</t>
  </si>
  <si>
    <t>COLIN MAN PRIMARY</t>
  </si>
  <si>
    <t>VLC</t>
  </si>
  <si>
    <t>MATTHEW ANDERSON</t>
  </si>
  <si>
    <t>STUART MACKAY</t>
  </si>
  <si>
    <t>RIVONIA PRIMARY</t>
  </si>
  <si>
    <t>RUAN VAN PLETZEN</t>
  </si>
  <si>
    <t>ABIGAIL BEZUIDENHOUT</t>
  </si>
  <si>
    <t>FLORIDA PRIMARY</t>
  </si>
  <si>
    <t>AYANDA CHWAYI</t>
  </si>
  <si>
    <t>NANDI</t>
  </si>
  <si>
    <t>JONATHAN JOOSTE</t>
  </si>
  <si>
    <t>TRISTAN TRICAN</t>
  </si>
  <si>
    <t>LUCKY MOLOTO</t>
  </si>
  <si>
    <t>SIBUSISO CHWAYI</t>
  </si>
  <si>
    <t>MUSI HIGH</t>
  </si>
  <si>
    <t>ZANENHLANHLA MBALA</t>
  </si>
  <si>
    <t>INKWENKWEZI PRIMARY</t>
  </si>
  <si>
    <t>KEVIN ASMAN</t>
  </si>
  <si>
    <t>MPHO HURE</t>
  </si>
  <si>
    <t>SEAN VAN PLETZEN</t>
  </si>
  <si>
    <t>ST CATHERINE</t>
  </si>
  <si>
    <t>WONGAMA MAKHASI</t>
  </si>
  <si>
    <t>PETER TUMIEL</t>
  </si>
  <si>
    <t>GERMISTON SOUTH</t>
  </si>
  <si>
    <t>HOMESCHOOL</t>
  </si>
  <si>
    <t>JAEMI WELLISCH</t>
  </si>
  <si>
    <t>JCC</t>
  </si>
  <si>
    <t>GERMISTON HIGH</t>
  </si>
  <si>
    <t>LUCA GOVETTO</t>
  </si>
  <si>
    <t>MARCH STRAUSS</t>
  </si>
  <si>
    <t>LIAM STEWART</t>
  </si>
  <si>
    <t>ASHTON INTERNATIONAL</t>
  </si>
  <si>
    <t>ERK</t>
  </si>
  <si>
    <t xml:space="preserve"> </t>
  </si>
  <si>
    <t>SINENHLANHLA LUDIDI</t>
  </si>
  <si>
    <t>SIPHONENHLE</t>
  </si>
  <si>
    <t>NKONKHWEZI</t>
  </si>
  <si>
    <t>MATTHEW TRUSCOTT</t>
  </si>
  <si>
    <t>SIHLE MNTONGA</t>
  </si>
  <si>
    <t>PARKTOWN GIRLS</t>
  </si>
  <si>
    <t>BONA</t>
  </si>
  <si>
    <t>ANCHOR HIGH SCHOOL</t>
  </si>
  <si>
    <t>DE LA SALLE HOLY CROSS</t>
  </si>
  <si>
    <t>MEGAN OELOFSE</t>
  </si>
  <si>
    <t>WIAN BORNMAN</t>
  </si>
  <si>
    <t>ANJA BORNMAN</t>
  </si>
  <si>
    <t>KAMILAH HANK</t>
  </si>
  <si>
    <t>FORDSBURG PRIMARY</t>
  </si>
  <si>
    <t>PIETER VAN NIEKERK</t>
  </si>
  <si>
    <t>THABO MPEHLE</t>
  </si>
  <si>
    <t>SISANDA MANDHLANA</t>
  </si>
  <si>
    <t>PRIYANKA PADAYACHEE</t>
  </si>
  <si>
    <t>PABLO VIUDEZ</t>
  </si>
  <si>
    <t>EDUAN ROTHMAN</t>
  </si>
  <si>
    <t>RYAN HENDRY</t>
  </si>
  <si>
    <t>MEGAN HENDRY</t>
  </si>
  <si>
    <t>MELISSA SMITH</t>
  </si>
  <si>
    <t>LUAN OLIVIER</t>
  </si>
  <si>
    <t>HORIZON PRIMARY</t>
  </si>
  <si>
    <t>LEE CHAMPION</t>
  </si>
  <si>
    <t>LAERSKOOL WONDERBOOM</t>
  </si>
  <si>
    <t>ALEXIS RICH</t>
  </si>
  <si>
    <t>THORISO MOHAPI</t>
  </si>
  <si>
    <t>BONOLO MOHAPI</t>
  </si>
  <si>
    <t>KETSO MOHAPI</t>
  </si>
  <si>
    <t>JESSE FRANCIS</t>
  </si>
  <si>
    <t>TRISTAN LAMBE</t>
  </si>
  <si>
    <t>DECLAN VAN RENSBURG</t>
  </si>
  <si>
    <t>REUBEN BALDRY</t>
  </si>
  <si>
    <t>LUCIEN BALDRY</t>
  </si>
  <si>
    <t>PRIDWIN</t>
  </si>
  <si>
    <t>ADAM CONFAIT</t>
  </si>
  <si>
    <t>KING DAVID VICTORY PARK</t>
  </si>
  <si>
    <t>GAVIN LLOYD</t>
  </si>
  <si>
    <t>FAIDA KANSILEMBO</t>
  </si>
  <si>
    <t>RORISENG MAKGANA</t>
  </si>
  <si>
    <t>PARKVIEW SENIOR SCHOOL</t>
  </si>
  <si>
    <t>DERIK OLIVIER</t>
  </si>
  <si>
    <t>Germiston</t>
  </si>
  <si>
    <t>Sprints</t>
  </si>
  <si>
    <t>Marathon</t>
  </si>
  <si>
    <t>&gt; 1000m</t>
  </si>
  <si>
    <t>Next year</t>
  </si>
  <si>
    <t>Place</t>
  </si>
  <si>
    <t>Points</t>
  </si>
  <si>
    <t>2-Germiston</t>
  </si>
  <si>
    <t>DYLAN WARD</t>
  </si>
  <si>
    <t>DOMINIC DI NICOLA</t>
  </si>
  <si>
    <t>SEBASTIAN BOTHA</t>
  </si>
  <si>
    <t>JASON FOUCHE</t>
  </si>
  <si>
    <t>CHANE FOUCHE</t>
  </si>
  <si>
    <t>HERMAN VAN ZYL</t>
  </si>
  <si>
    <t>DIVAN BORNMAN</t>
  </si>
  <si>
    <t>Approximate distance</t>
  </si>
  <si>
    <t>Date</t>
  </si>
  <si>
    <t>Venue</t>
  </si>
  <si>
    <t>Type</t>
  </si>
  <si>
    <t>ONKE LONA MAGADLA</t>
  </si>
  <si>
    <t>SIYAMTHANDA QUMBELO</t>
  </si>
  <si>
    <t>TINYIKO MAHWAYI</t>
  </si>
  <si>
    <t>THEMBELIHLE JOKOZELA</t>
  </si>
  <si>
    <t>LETON NEL</t>
  </si>
  <si>
    <t>LUTHANDO GXOBOLE</t>
  </si>
  <si>
    <t>SEBASTIAAN OLIVIER</t>
  </si>
  <si>
    <t>JOSHUA OLIVIER</t>
  </si>
  <si>
    <t>RUBEN OLIVIER</t>
  </si>
  <si>
    <t>NICHOLAS OLIVIER</t>
  </si>
  <si>
    <t>HOERSKOOL LINDEN</t>
  </si>
  <si>
    <t>MARCUS MOLEKWAS</t>
  </si>
  <si>
    <t>CHIPATABANE</t>
  </si>
  <si>
    <t>DIE POORT PRIMARY</t>
  </si>
  <si>
    <t>POINT ALLOCATION FOR EACH PLACE</t>
  </si>
  <si>
    <t>DIRK POSTMA</t>
  </si>
  <si>
    <t>AMAGELANG</t>
  </si>
  <si>
    <t>LUYOLO MPALALA</t>
  </si>
  <si>
    <t>ANATHI SINEKO</t>
  </si>
  <si>
    <t>SUPREME EDUC COLLEGE</t>
  </si>
  <si>
    <t>WATERKLOOF</t>
  </si>
  <si>
    <t>CBC</t>
  </si>
  <si>
    <t>RORISANG ROBERTS</t>
  </si>
  <si>
    <t>DANIELLE WEIDEMAN</t>
  </si>
  <si>
    <t>SEAN MGWENYA</t>
  </si>
  <si>
    <t>HAMZA MOTALLA</t>
  </si>
  <si>
    <t>YUSUFF MOTALLA</t>
  </si>
  <si>
    <t>POOJA SATYAPRAKASH</t>
  </si>
  <si>
    <t>TUMELO MOTSEKI</t>
  </si>
  <si>
    <t>LANDILE TSHABALALA</t>
  </si>
  <si>
    <t>RUBEN HARTMAN</t>
  </si>
  <si>
    <t>RYAN LYNN</t>
  </si>
  <si>
    <t>LOUIS LEIPOLD</t>
  </si>
  <si>
    <t>JAMES DINGLEY</t>
  </si>
  <si>
    <t>MATTHEW COLE</t>
  </si>
  <si>
    <t>BANDILE NDLOVU</t>
  </si>
  <si>
    <t>CAITLYN EVANS</t>
  </si>
  <si>
    <t>SHANE LLOYD</t>
  </si>
  <si>
    <t>TOMÉ DOS SANTOS</t>
  </si>
  <si>
    <t>AYANDA MGWENYA</t>
  </si>
  <si>
    <t>KEAGAN NEL</t>
  </si>
  <si>
    <t>MICHAEL KENEALY</t>
  </si>
  <si>
    <t>ABHAY GANGARAM</t>
  </si>
  <si>
    <t>ASONGE MAQU</t>
  </si>
  <si>
    <t>ANITA SHABALALA</t>
  </si>
  <si>
    <t>THANDO THEBE</t>
  </si>
  <si>
    <t>THABO THEBE</t>
  </si>
  <si>
    <t>JARED GROENEWALD</t>
  </si>
  <si>
    <t>SISANDA MTHABELA</t>
  </si>
  <si>
    <t>DANIEL DOS SANTOS</t>
  </si>
  <si>
    <t>SIMANKELE MOHASI</t>
  </si>
  <si>
    <t>MOSES NQUKUTHU</t>
  </si>
  <si>
    <t>SAMUEL HODES</t>
  </si>
  <si>
    <t>KING DAVID LINKSFIELD</t>
  </si>
  <si>
    <t>ROBERT ALLISON</t>
  </si>
  <si>
    <t>DAVID LATILLA-CAMPBELL</t>
  </si>
  <si>
    <t>ERIK ARWIDI</t>
  </si>
  <si>
    <t>GRAYSTON PREP</t>
  </si>
  <si>
    <t>ANTON ARWIDI</t>
  </si>
  <si>
    <t>ARMAAN MULLAH</t>
  </si>
  <si>
    <t>PARKTOWN BOYS</t>
  </si>
  <si>
    <t>NTOMBI MYATAZA</t>
  </si>
  <si>
    <t>NORTHCLIFF HIGH SCHOOL</t>
  </si>
  <si>
    <t>ROBERT ANDERSON</t>
  </si>
  <si>
    <t>WELTEVREDEN PRIMARY</t>
  </si>
  <si>
    <t>BOEMO KGASWANE</t>
  </si>
  <si>
    <t>Non league events</t>
  </si>
  <si>
    <t>DANIIELLE GOLDSHAGG</t>
  </si>
  <si>
    <t>JO-ANE PRINSLOO</t>
  </si>
  <si>
    <t>HENDRIK JOUBERT</t>
  </si>
  <si>
    <t>JUAN ROODMAN</t>
  </si>
  <si>
    <t>TIANNI PRINS</t>
  </si>
  <si>
    <t>KAITLIN HARTMAN</t>
  </si>
  <si>
    <t>ALEXANDRA DE KLERK</t>
  </si>
  <si>
    <t>JADRICK DU PLESSIS</t>
  </si>
  <si>
    <t>MARCO VAN SANDWYK</t>
  </si>
  <si>
    <t>PAULI DE KLERK</t>
  </si>
  <si>
    <t>FINLAY LEASK</t>
  </si>
  <si>
    <t>SARA VANKER</t>
  </si>
  <si>
    <t>MATTHEW MACCELARI</t>
  </si>
  <si>
    <t>SHANAE MARAIS</t>
  </si>
  <si>
    <t xml:space="preserve">RUBEN KRUGER </t>
  </si>
  <si>
    <t>PHILANI JOKOZELA</t>
  </si>
  <si>
    <t>VUYO MPEHLE</t>
  </si>
  <si>
    <t>SIMON MASERA</t>
  </si>
  <si>
    <t>MATTHEW WILSON</t>
  </si>
  <si>
    <t>LUKE WILSON</t>
  </si>
  <si>
    <t>JAMES DEWEY</t>
  </si>
  <si>
    <t>NATHAN BERLIN</t>
  </si>
  <si>
    <t>PETER QUEALLY</t>
  </si>
  <si>
    <t>1-Emmarentia</t>
  </si>
  <si>
    <t>TBC</t>
  </si>
  <si>
    <t>GCU Sprint Champs (non league event)</t>
  </si>
  <si>
    <t>CU Marathon Champs</t>
  </si>
  <si>
    <t>Shongweni (KZN)</t>
  </si>
  <si>
    <t>SA Schools</t>
  </si>
  <si>
    <t>&lt; 1000m</t>
  </si>
  <si>
    <t>3-Florida</t>
  </si>
  <si>
    <t>6-Germiston</t>
  </si>
  <si>
    <t>Homestead/Florida</t>
  </si>
  <si>
    <t>7-Emmarentia</t>
  </si>
  <si>
    <t>Wemmer Pan</t>
  </si>
  <si>
    <t>Emmarentia</t>
  </si>
  <si>
    <t xml:space="preserve">Marathon </t>
  </si>
  <si>
    <t>Night Neons Marathon</t>
  </si>
  <si>
    <t>Year end Marathon (Prizegiving)</t>
  </si>
  <si>
    <t>THE RIDGE</t>
  </si>
  <si>
    <t>FREDERIK RADEMAN</t>
  </si>
  <si>
    <t>LUKE VILJOEN</t>
  </si>
  <si>
    <t>CAMERON SCHWEGMANN</t>
  </si>
  <si>
    <t>LIZELLE VISSER</t>
  </si>
  <si>
    <t xml:space="preserve">JADE HUNTER </t>
  </si>
  <si>
    <t>TAYLA HUNTER</t>
  </si>
  <si>
    <t>LIZAAN VISSER</t>
  </si>
  <si>
    <t xml:space="preserve">JJ ENGELBRECHT </t>
  </si>
  <si>
    <t>NICHOLAS VENTER</t>
  </si>
  <si>
    <t>JOSHUA DAVIES</t>
  </si>
  <si>
    <t>BUTIL LAMOLA</t>
  </si>
  <si>
    <t>GUSTAV PRELLER</t>
  </si>
  <si>
    <t>GABA PS</t>
  </si>
  <si>
    <t>SIMON SHABALALA</t>
  </si>
  <si>
    <t>SIBUSISO LEDWABA</t>
  </si>
  <si>
    <t>SIBUSISO SIBANDA2</t>
  </si>
  <si>
    <t>OPRAH TWALA</t>
  </si>
  <si>
    <t>LEBOHANG LEPHOTO</t>
  </si>
  <si>
    <t>SIYABONGA DLAMINI</t>
  </si>
  <si>
    <t>SIBUSISO MAZIBUKO</t>
  </si>
  <si>
    <t>PHIKELA NGAMLANA</t>
  </si>
  <si>
    <t>BAMBO FANTENI</t>
  </si>
  <si>
    <t>LUXOLO JOKOZELA</t>
  </si>
  <si>
    <t>RONALDO NDHLOVO</t>
  </si>
  <si>
    <t>MOYA KRUGER</t>
  </si>
  <si>
    <t>HANRO VAN ROOYEN</t>
  </si>
  <si>
    <t>LEVI STAINES</t>
  </si>
  <si>
    <t>MICHAEL FRY</t>
  </si>
  <si>
    <t>LIAM MCFADDEN</t>
  </si>
  <si>
    <t>RAYMOND LININGTON</t>
  </si>
  <si>
    <t>VICTOR PHILP DU PREEZ</t>
  </si>
  <si>
    <t>GALALETSANG RATHEBE</t>
  </si>
  <si>
    <t>JUAN RADEMAN</t>
  </si>
  <si>
    <t>4-Homestead</t>
  </si>
  <si>
    <t>MALETHOLA MOTANKISI</t>
  </si>
  <si>
    <t>ALALFANG HS</t>
  </si>
  <si>
    <t>5-Watuni</t>
  </si>
  <si>
    <t>8-Homestead</t>
  </si>
  <si>
    <t>EBEN VAN DER WESTHUIZEN</t>
  </si>
  <si>
    <t>GREGORY HILL</t>
  </si>
  <si>
    <t>LYDETTE OPPERMAN</t>
  </si>
  <si>
    <t>SINELTHADO VILIKASI</t>
  </si>
  <si>
    <t>THULISA</t>
  </si>
  <si>
    <t>SANDILE NOTSHOLEKA</t>
  </si>
  <si>
    <t>SIPHESIHLE NTSHALI</t>
  </si>
  <si>
    <t>ZAMOKUHLE SITHOLE</t>
  </si>
  <si>
    <t>DUDECILE MTHEMBU</t>
  </si>
  <si>
    <t>SIFUIHDO NGEMA</t>
  </si>
  <si>
    <t>GUGU MALOI</t>
  </si>
  <si>
    <t>LUMANYENO NODLABA</t>
  </si>
  <si>
    <t>MDGOBENG</t>
  </si>
  <si>
    <t>SIYABONGA MDINGI</t>
  </si>
  <si>
    <t>PULASANDA SAM</t>
  </si>
  <si>
    <t>THSIAMO MADONSELA</t>
  </si>
  <si>
    <t>KYABA</t>
  </si>
  <si>
    <t>NHLONOLO MASIMANG</t>
  </si>
  <si>
    <t>PUMELA</t>
  </si>
  <si>
    <t>ITUMELENG TSETSANE</t>
  </si>
  <si>
    <t>GHS</t>
  </si>
  <si>
    <t>NONHLANHLA NDLUVO</t>
  </si>
  <si>
    <t>IPLENG MAROO</t>
  </si>
  <si>
    <t>NONDUMISO MZILA</t>
  </si>
  <si>
    <t>KAGISO MOHLALEGO</t>
  </si>
  <si>
    <t>SIPHIWO NDLOVU</t>
  </si>
  <si>
    <t>LESEGO SEBELE</t>
  </si>
  <si>
    <t xml:space="preserve">LINBOKUHLE SIBAYA </t>
  </si>
  <si>
    <t>LEHLONHOLO NTONG</t>
  </si>
  <si>
    <t>STHEMBISO TSHABALALA</t>
  </si>
  <si>
    <t>NTOMBIHNLE MADLANG</t>
  </si>
  <si>
    <t>KELELTO ROKOGA</t>
  </si>
  <si>
    <t>DE BRUYN</t>
  </si>
  <si>
    <t>ITUMELENG MDELSENA</t>
  </si>
  <si>
    <t>BATSETSANE MPHASANE</t>
  </si>
  <si>
    <t>ZINKILE GAYISA</t>
  </si>
  <si>
    <t>MATHAPELO MOLETE</t>
  </si>
  <si>
    <t>LERATO RAREBE</t>
  </si>
  <si>
    <t>MELUSI MBASHE</t>
  </si>
  <si>
    <t>JAMES WEINBERG</t>
  </si>
  <si>
    <t>ADRIAN RODD</t>
  </si>
  <si>
    <t>WILLIAM MILLS</t>
  </si>
  <si>
    <t>BEATRIX MILLS</t>
  </si>
  <si>
    <t>AUGUSTINE GASELOTE</t>
  </si>
  <si>
    <t>ZINHLE GAYIZA</t>
  </si>
  <si>
    <t>PHUMELELA GUNGLA</t>
  </si>
  <si>
    <t>SCELO GWAMANDA</t>
  </si>
  <si>
    <t>HELEN  JANSEN VAN VUUREN</t>
  </si>
  <si>
    <t>LEBOHANG KASA</t>
  </si>
  <si>
    <t>TRACEY KHOZA</t>
  </si>
  <si>
    <t>NHLANHLA KUMALO</t>
  </si>
  <si>
    <t>SIBUSISO KUNENE</t>
  </si>
  <si>
    <t>LEBAHONG LEPHOTO</t>
  </si>
  <si>
    <t>SIYAMTHANDA LETAGENG</t>
  </si>
  <si>
    <t>KHANIYISO LONGINGWE</t>
  </si>
  <si>
    <t>NTOMBENHLE MADLANGA</t>
  </si>
  <si>
    <t>TSHIAMO MADONSELA</t>
  </si>
  <si>
    <t>XOLANI MAGAGULA</t>
  </si>
  <si>
    <t>KATISO MALOI</t>
  </si>
  <si>
    <t>IPELENG MAROA</t>
  </si>
  <si>
    <t>THAPELO MATALANYA</t>
  </si>
  <si>
    <t>THABO MHLONGO</t>
  </si>
  <si>
    <t>SAMUKELO MOKOWENA</t>
  </si>
  <si>
    <t>RETHABILE MOTLOUNG</t>
  </si>
  <si>
    <t>TUMI MPETSANE</t>
  </si>
  <si>
    <t>ONGEZWA MXWALI</t>
  </si>
  <si>
    <t>DAKALO NDABA</t>
  </si>
  <si>
    <t>MELISIWE NDEBELE</t>
  </si>
  <si>
    <t>LUSANDA NDLOVU</t>
  </si>
  <si>
    <t>CHARLES NTLEMZA</t>
  </si>
  <si>
    <t>KATLEJO NTULI</t>
  </si>
  <si>
    <t>SINENHLANHLA RADEBE</t>
  </si>
  <si>
    <t>PHILASANDE SAM</t>
  </si>
  <si>
    <t>KHANYISILE SHONGWE</t>
  </si>
  <si>
    <t>NOKWAZI SHONGWE</t>
  </si>
  <si>
    <t>ITUMELENG  SIBAYA</t>
  </si>
  <si>
    <t>MSIZI SIBEKO</t>
  </si>
  <si>
    <t>ZAMOLUHLE SITHOLE</t>
  </si>
  <si>
    <t>NONHLANHLA SIYALENA</t>
  </si>
  <si>
    <t>YONWABA TSHAWGANA</t>
  </si>
  <si>
    <t>YOLANDA TUNZI</t>
  </si>
  <si>
    <t>SINTHANDO VILAKASI</t>
  </si>
  <si>
    <t>STEMBISO SHABALALA</t>
  </si>
  <si>
    <t>JESS WEBBER</t>
  </si>
  <si>
    <t>BEHAN COETZEE</t>
  </si>
  <si>
    <t>THABAJABULA HIGH SCHOOL</t>
  </si>
  <si>
    <t>200,500 &amp; 1000</t>
  </si>
  <si>
    <t>1-Wemmer Pan</t>
  </si>
  <si>
    <t>Final Place RACE 1</t>
  </si>
  <si>
    <t>SINAZO MNQOKOYI</t>
  </si>
  <si>
    <t>PHILASANDE PHUNGULA</t>
  </si>
  <si>
    <t>REAHILE PS</t>
  </si>
  <si>
    <t>DU BRUYN</t>
  </si>
  <si>
    <t>IZIBUKO PS</t>
  </si>
  <si>
    <t>ST MARY'S</t>
  </si>
  <si>
    <t>DF MALHERBE</t>
  </si>
  <si>
    <t xml:space="preserve"> HORIZON VIEW PRIMARY</t>
  </si>
  <si>
    <t>SHARICREST PRIMARY SCHOOL</t>
  </si>
  <si>
    <t>LOUIS LEIPOLDT</t>
  </si>
  <si>
    <t>MONDE PS</t>
  </si>
  <si>
    <t>FUMANE HS</t>
  </si>
  <si>
    <t>ZIFUNELENI JUNIOR SECONDARY</t>
  </si>
  <si>
    <t>RAND HILLS ACADEMY</t>
  </si>
  <si>
    <t>DAYSPRING ACADEMY</t>
  </si>
  <si>
    <t>KING DAVID</t>
  </si>
  <si>
    <t>DIKOTOLI</t>
  </si>
  <si>
    <t>Gender</t>
  </si>
  <si>
    <t>Age Category</t>
  </si>
  <si>
    <t>U14</t>
  </si>
  <si>
    <t>De La Salle Holy Cross College</t>
  </si>
  <si>
    <t>U12</t>
  </si>
  <si>
    <t>St. David's Marist Inanda</t>
  </si>
  <si>
    <t>Hoerskool Roodepoort</t>
  </si>
  <si>
    <t>U16</t>
  </si>
  <si>
    <t>U10</t>
  </si>
  <si>
    <t>SASOL</t>
  </si>
  <si>
    <t>U8</t>
  </si>
  <si>
    <t>Gustav Preller</t>
  </si>
  <si>
    <t>U18</t>
  </si>
  <si>
    <t>Parys Laerskool</t>
  </si>
  <si>
    <t>Menlo Park High School</t>
  </si>
  <si>
    <t>Northcliff High School</t>
  </si>
  <si>
    <t>The Waldorf School at Rosemary Hill</t>
  </si>
  <si>
    <t>Centurion</t>
  </si>
  <si>
    <t>HTS John Vorster</t>
  </si>
  <si>
    <t>Laerskool Voorpos</t>
  </si>
  <si>
    <t>Laerskool Bakenkop</t>
  </si>
  <si>
    <t>Parkview Senior School</t>
  </si>
  <si>
    <t>JG VAN NIEKERK</t>
  </si>
  <si>
    <t>QUINTES MIENIE</t>
  </si>
  <si>
    <t>TROY ZILLEN</t>
  </si>
  <si>
    <t>JORDAN KLOPPER</t>
  </si>
  <si>
    <t>JACQUES HANEKOM</t>
  </si>
  <si>
    <t>JORDON BRITZ</t>
  </si>
  <si>
    <t>HEIN JANSEN</t>
  </si>
  <si>
    <t>LUTHANDO MATHOBELA</t>
  </si>
  <si>
    <t>TAYLA RALPH</t>
  </si>
  <si>
    <t>Grand Total</t>
  </si>
  <si>
    <t>(Multiple Items)</t>
  </si>
  <si>
    <t>DNR</t>
  </si>
  <si>
    <t>LD Race1</t>
  </si>
  <si>
    <t>LD Place Race1</t>
  </si>
  <si>
    <t>LD Points1</t>
  </si>
  <si>
    <t>Event # for sprint</t>
  </si>
  <si>
    <t>#</t>
  </si>
  <si>
    <t>DNF</t>
  </si>
  <si>
    <t>Homeschool</t>
  </si>
  <si>
    <t xml:space="preserve">Pending </t>
  </si>
  <si>
    <t>10153 </t>
  </si>
  <si>
    <t>School Name</t>
  </si>
  <si>
    <t>Surname</t>
  </si>
  <si>
    <t>Name</t>
  </si>
  <si>
    <t>Charles</t>
  </si>
  <si>
    <t>Delville Laerskool</t>
  </si>
  <si>
    <t xml:space="preserve">Helen </t>
  </si>
  <si>
    <t>Jansen van Vuuren</t>
  </si>
  <si>
    <t>RUPERT SCHONBORN</t>
  </si>
  <si>
    <t>IZANIA VAN SANDWYK</t>
  </si>
  <si>
    <t>CHRISTIAN SWANEPOEL</t>
  </si>
  <si>
    <t>CALLUM KERNAHAN</t>
  </si>
  <si>
    <t>PETER WILMOT</t>
  </si>
  <si>
    <t>JOSH SMITH</t>
  </si>
  <si>
    <t>JUSTINE TILLET</t>
  </si>
  <si>
    <t>MARIZANNE BRITS</t>
  </si>
  <si>
    <t>DIHAN ROOS</t>
  </si>
  <si>
    <t>ALFRED RATHLAHANE</t>
  </si>
  <si>
    <t>THABISO MPONDO</t>
  </si>
  <si>
    <t>CAITLIN CAMPBELL</t>
  </si>
  <si>
    <t>BIANCA BIRD</t>
  </si>
  <si>
    <t>GELLA THOMAS</t>
  </si>
  <si>
    <t>CAROLINE VAN DER LINDE</t>
  </si>
  <si>
    <t>THANDO-TSIDISO ZWANE</t>
  </si>
  <si>
    <t>THANDO-NKOSINATI ZWANE</t>
  </si>
  <si>
    <t>MTHOKOZISI SAMBO</t>
  </si>
  <si>
    <t>ZINHLE DUBAIYA</t>
  </si>
  <si>
    <t>PHOLOSO MAKHALANYANA</t>
  </si>
  <si>
    <t>KEFILOE MHLANGU</t>
  </si>
  <si>
    <t>GWIBA KALIPA</t>
  </si>
  <si>
    <t>LINDIGA QHETSELE</t>
  </si>
  <si>
    <t>ZANDILE MASHINI</t>
  </si>
  <si>
    <t>NONTOBEKO PHAKATI</t>
  </si>
  <si>
    <t>ST. DAVID'S MARIST INANDA</t>
  </si>
  <si>
    <t>PARYS LAERSKOOL</t>
  </si>
  <si>
    <t>ST PETERS</t>
  </si>
  <si>
    <t>RYNFIELD PRIMARY SCHOOL</t>
  </si>
  <si>
    <t>CURRO ROODEPLAAT PRETORIA</t>
  </si>
  <si>
    <t>GARSFONTEIN HIGH SCHOOL</t>
  </si>
  <si>
    <t>CHIPA THABANA HIGH SCHOOL</t>
  </si>
  <si>
    <t>PARKTOWN HIGH SCHOOL FOR GIRLS</t>
  </si>
  <si>
    <t>THOKOSA PS</t>
  </si>
  <si>
    <t>SEKGUTLONG PS</t>
  </si>
  <si>
    <t>LD Race 2</t>
  </si>
  <si>
    <t>LD Place Race 2</t>
  </si>
  <si>
    <t>500m Race 2</t>
  </si>
  <si>
    <t>500m Place Race 2</t>
  </si>
  <si>
    <t>Final Points race 1</t>
  </si>
  <si>
    <t>121/200</t>
  </si>
  <si>
    <t>Race 1</t>
  </si>
  <si>
    <t xml:space="preserve"> Race 2</t>
  </si>
  <si>
    <t xml:space="preserve">  Points race 1</t>
  </si>
  <si>
    <t xml:space="preserve">Male </t>
  </si>
  <si>
    <t>Hoërskool Parys</t>
  </si>
  <si>
    <t>SIPHIWE NTULI</t>
  </si>
  <si>
    <t>LEBOGANG KUNENE</t>
  </si>
  <si>
    <t>SIBUSISO MOTHOSOLA</t>
  </si>
  <si>
    <t>KELETSO MOTSEKI</t>
  </si>
  <si>
    <t xml:space="preserve">Parys Primêr </t>
  </si>
  <si>
    <t>NICOLAS PRINSLOO</t>
  </si>
  <si>
    <t>ETHAN DUNCAN</t>
  </si>
  <si>
    <t>CHRISTIAN FRIEDERICKSEN</t>
  </si>
  <si>
    <t>DANIEL PIETERSE</t>
  </si>
  <si>
    <t>MAX DI NICOLA</t>
  </si>
  <si>
    <t xml:space="preserve">AIDEN HONKE </t>
  </si>
  <si>
    <t>THULANI BLESSING</t>
  </si>
  <si>
    <t>JORDAN BYRES</t>
  </si>
  <si>
    <t>KATLEHO NAKEDI</t>
  </si>
  <si>
    <t>PHEMELO TSOKE</t>
  </si>
  <si>
    <t>PHUMELELA NGCIWA</t>
  </si>
  <si>
    <t>SEPEBUSO</t>
  </si>
  <si>
    <t>TSWELELANG</t>
  </si>
  <si>
    <t>NURAIN SALOOJEE</t>
  </si>
  <si>
    <t>PHUMELELA HS</t>
  </si>
  <si>
    <t>JIMMY MALEMA</t>
  </si>
  <si>
    <t>BRADLEY MORRIS</t>
  </si>
  <si>
    <t>2. Germiston</t>
  </si>
  <si>
    <t>KIMRU CROUKAMP</t>
  </si>
  <si>
    <t>TSHEPO MTSWENI</t>
  </si>
  <si>
    <t>TSHIDISO MOTLOUNG</t>
  </si>
  <si>
    <t>KAMOGELO SENOAMADE</t>
  </si>
  <si>
    <t>ZAMOKULH NTULI</t>
  </si>
  <si>
    <t>LWAZI MOTHAPO</t>
  </si>
  <si>
    <t>MDUDUZI TLADI</t>
  </si>
  <si>
    <t>Final POINTS Race 4</t>
  </si>
  <si>
    <t>200m Place Race 4</t>
  </si>
  <si>
    <t>200m Race 4</t>
  </si>
  <si>
    <t>APHIWE MAKHABA</t>
  </si>
  <si>
    <t>THABO SELELA</t>
  </si>
  <si>
    <t>pending</t>
  </si>
  <si>
    <t>Thabajabula High School</t>
  </si>
  <si>
    <t xml:space="preserve">Hoërskool Vorentoe </t>
  </si>
  <si>
    <t>ASHER VAN VREDE</t>
  </si>
  <si>
    <t>NKOSINAMI LUPHUWANA</t>
  </si>
  <si>
    <t>KELETSO LEOPE</t>
  </si>
  <si>
    <t>TSOGOFATSO MASHAKANA</t>
  </si>
  <si>
    <t>ORATILWE MATSOSO</t>
  </si>
  <si>
    <t>TSHEPO MARELETSA</t>
  </si>
  <si>
    <t>500m Heat time</t>
  </si>
  <si>
    <t>Jooste</t>
  </si>
  <si>
    <t>Jonathan</t>
  </si>
  <si>
    <t>Matthew</t>
  </si>
  <si>
    <t>Trican</t>
  </si>
  <si>
    <t>Tristan</t>
  </si>
  <si>
    <t>Britz</t>
  </si>
  <si>
    <t>Jordon</t>
  </si>
  <si>
    <t>Tumiel</t>
  </si>
  <si>
    <t>Peter</t>
  </si>
  <si>
    <t>Prinsloo</t>
  </si>
  <si>
    <t>Nicolas</t>
  </si>
  <si>
    <t>Wellisch</t>
  </si>
  <si>
    <t>Jaemi</t>
  </si>
  <si>
    <t>Thomas</t>
  </si>
  <si>
    <t>Mthabela</t>
  </si>
  <si>
    <t>Sisanda</t>
  </si>
  <si>
    <t>Oelofse</t>
  </si>
  <si>
    <t>Megan</t>
  </si>
  <si>
    <t>van der Westhuizen</t>
  </si>
  <si>
    <t>Eben</t>
  </si>
  <si>
    <t>Rodd</t>
  </si>
  <si>
    <t>Adrian</t>
  </si>
  <si>
    <t>Wilmot</t>
  </si>
  <si>
    <t>James</t>
  </si>
  <si>
    <t>Erwee</t>
  </si>
  <si>
    <t>Connor</t>
  </si>
  <si>
    <t>Pierini</t>
  </si>
  <si>
    <t>Luca</t>
  </si>
  <si>
    <t>Leask</t>
  </si>
  <si>
    <t>Finlay</t>
  </si>
  <si>
    <t>Jo-ane</t>
  </si>
  <si>
    <t>Sean</t>
  </si>
  <si>
    <t>Dos Santos</t>
  </si>
  <si>
    <t>Tomé</t>
  </si>
  <si>
    <t>Renouprez</t>
  </si>
  <si>
    <t>Alex</t>
  </si>
  <si>
    <t>Klopper</t>
  </si>
  <si>
    <t>Jordan</t>
  </si>
  <si>
    <t>Brown</t>
  </si>
  <si>
    <t>David</t>
  </si>
  <si>
    <t>Nicholas</t>
  </si>
  <si>
    <t>Watkins</t>
  </si>
  <si>
    <t>Luke</t>
  </si>
  <si>
    <t xml:space="preserve">Dreyer </t>
  </si>
  <si>
    <t xml:space="preserve">Theo </t>
  </si>
  <si>
    <t>Christian</t>
  </si>
  <si>
    <t>Webber</t>
  </si>
  <si>
    <t>Jess</t>
  </si>
  <si>
    <t>Wilson</t>
  </si>
  <si>
    <t>Davis</t>
  </si>
  <si>
    <t>Kai</t>
  </si>
  <si>
    <t>Friedericksen</t>
  </si>
  <si>
    <t>Duncan</t>
  </si>
  <si>
    <t>Ethan</t>
  </si>
  <si>
    <t xml:space="preserve">Honke </t>
  </si>
  <si>
    <t>Aiden</t>
  </si>
  <si>
    <t>Boat #</t>
  </si>
  <si>
    <t>Final POINTS Race 6</t>
  </si>
  <si>
    <t>Final time Race 6</t>
  </si>
  <si>
    <t>Total Position Race 6</t>
  </si>
  <si>
    <t>Full name</t>
  </si>
  <si>
    <t xml:space="preserve">  Race 6</t>
  </si>
  <si>
    <t>Final POINTS Race 7</t>
  </si>
  <si>
    <t>Watumi Race 7</t>
  </si>
  <si>
    <t>Final time Race 7</t>
  </si>
  <si>
    <t>Final Position Race 7</t>
  </si>
  <si>
    <t>Race 7</t>
  </si>
  <si>
    <t>Races completed</t>
  </si>
  <si>
    <t xml:space="preserve"> Final POINTS Race 7</t>
  </si>
  <si>
    <t>Final POINTS Race 8</t>
  </si>
  <si>
    <t>Final time Race 8</t>
  </si>
  <si>
    <t>Final Position Race 8</t>
  </si>
  <si>
    <t>LOW</t>
  </si>
  <si>
    <t xml:space="preserve">  Race 8</t>
  </si>
  <si>
    <t xml:space="preserve"> Final POINTS Race 8</t>
  </si>
  <si>
    <t>Final POINTS Race 9</t>
  </si>
  <si>
    <t>Final Position Race 9</t>
  </si>
  <si>
    <t>Final time Race 9</t>
  </si>
  <si>
    <t>CHRISTOPHER WILLIAMSON</t>
  </si>
  <si>
    <t>NICHOLAS KELLY</t>
  </si>
  <si>
    <t>CROSSROADS</t>
  </si>
  <si>
    <t>KWANDA MZOLO</t>
  </si>
  <si>
    <t>NICHOLAS FAURE</t>
  </si>
  <si>
    <t xml:space="preserve">  Race 9</t>
  </si>
  <si>
    <t xml:space="preserve"> Final POINTS Race 9</t>
  </si>
  <si>
    <t>Final POINTS Race 10</t>
  </si>
  <si>
    <t>Final time Race 10</t>
  </si>
  <si>
    <t>Final Position Race 10</t>
  </si>
  <si>
    <t>Lowest</t>
  </si>
  <si>
    <t>Second lowest</t>
  </si>
  <si>
    <t>Top races</t>
  </si>
  <si>
    <t>BUHLEBEN KHOSI</t>
  </si>
  <si>
    <t xml:space="preserve">  Race 10</t>
  </si>
  <si>
    <t xml:space="preserve"> Final POINTS Race 10</t>
  </si>
  <si>
    <t xml:space="preserve">Aiden </t>
  </si>
  <si>
    <t>Smits</t>
  </si>
  <si>
    <t>Marco</t>
  </si>
  <si>
    <t>van sandwyk</t>
  </si>
  <si>
    <t>Hofmeyr</t>
  </si>
  <si>
    <t>Laerskool Monumentpark</t>
  </si>
  <si>
    <t>Opperman</t>
  </si>
  <si>
    <t>Khensani</t>
  </si>
  <si>
    <t>Makwakwa</t>
  </si>
  <si>
    <t xml:space="preserve">Jennifer </t>
  </si>
  <si>
    <t>Stuart</t>
  </si>
  <si>
    <t>Bryandale Primary</t>
  </si>
  <si>
    <t>Lyton</t>
  </si>
  <si>
    <t>Crossroads</t>
  </si>
  <si>
    <t>Philani</t>
  </si>
  <si>
    <t>Jokozela</t>
  </si>
  <si>
    <t>Tinyiko</t>
  </si>
  <si>
    <t>Mahwayi</t>
  </si>
  <si>
    <t>Kevin</t>
  </si>
  <si>
    <t>Asman</t>
  </si>
  <si>
    <t>Nkosinami</t>
  </si>
  <si>
    <t>Luphuwana</t>
  </si>
  <si>
    <t>Sinazo</t>
  </si>
  <si>
    <t>mnqokoyi</t>
  </si>
  <si>
    <t>SPHIWE</t>
  </si>
  <si>
    <t>MEKHUBO</t>
  </si>
  <si>
    <t>KHENSANI MAKWAKWA</t>
  </si>
  <si>
    <t>THOMAS WILMOT</t>
  </si>
  <si>
    <t>Final POINTS Race 11</t>
  </si>
  <si>
    <t>Final time Race 11</t>
  </si>
  <si>
    <t>Final Position Race 11</t>
  </si>
  <si>
    <t xml:space="preserve"> Race 11</t>
  </si>
  <si>
    <t xml:space="preserve">  Final POINTS Race 11</t>
  </si>
  <si>
    <t>KAI DAVIS</t>
  </si>
  <si>
    <t>ELLA WATERSTON</t>
  </si>
  <si>
    <t>CHRISTIAN HOFMEYR</t>
  </si>
  <si>
    <t>ZUKO MAHAMBA</t>
  </si>
  <si>
    <t>THANDUXOLO DYWILI</t>
  </si>
  <si>
    <t>ERK Homestead Race 8</t>
  </si>
  <si>
    <t>ERK Homestead race 9</t>
  </si>
  <si>
    <t>Dabs Race 10</t>
  </si>
  <si>
    <t>CGU SCHOOL LEAGUE 2018</t>
  </si>
  <si>
    <t xml:space="preserve">100,200,500,&gt;2000 </t>
  </si>
  <si>
    <t>GCU School League 2018 - Race 1</t>
  </si>
  <si>
    <t xml:space="preserve">Wian </t>
  </si>
  <si>
    <t>Izania</t>
  </si>
  <si>
    <t>Gibb</t>
  </si>
  <si>
    <t>Lydette</t>
  </si>
  <si>
    <t>Denise</t>
  </si>
  <si>
    <t>Stoltz</t>
  </si>
  <si>
    <t>Dingley</t>
  </si>
  <si>
    <t>Josh</t>
  </si>
  <si>
    <t>Smith</t>
  </si>
  <si>
    <t>Faure</t>
  </si>
  <si>
    <t>The Ridge</t>
  </si>
  <si>
    <t>Stapylton-Smith</t>
  </si>
  <si>
    <t>Byres</t>
  </si>
  <si>
    <t>Parys Hoërskool</t>
  </si>
  <si>
    <t>Thembelihle</t>
  </si>
  <si>
    <t>Inkwenkwezi Primary</t>
  </si>
  <si>
    <t>SCARC</t>
  </si>
  <si>
    <t>Amy</t>
  </si>
  <si>
    <t>Louw</t>
  </si>
  <si>
    <t>Laerskool Wierdapark</t>
  </si>
  <si>
    <t>Seän</t>
  </si>
  <si>
    <t>Kimru</t>
  </si>
  <si>
    <t>Croukamp</t>
  </si>
  <si>
    <t>Abigail</t>
  </si>
  <si>
    <t>Bezuidenhout</t>
  </si>
  <si>
    <t>Veronica</t>
  </si>
  <si>
    <t>Ruan</t>
  </si>
  <si>
    <t>van Pletzen</t>
  </si>
  <si>
    <t>Joshua</t>
  </si>
  <si>
    <t>Davies</t>
  </si>
  <si>
    <t>Thanduxolo</t>
  </si>
  <si>
    <t>Dywili</t>
  </si>
  <si>
    <t xml:space="preserve">Buhle </t>
  </si>
  <si>
    <t>Phakathi</t>
  </si>
  <si>
    <t>Database</t>
  </si>
  <si>
    <t>cc</t>
  </si>
  <si>
    <t>SPHIWE MEKHUBO</t>
  </si>
  <si>
    <t>AIDEN  SMITS</t>
  </si>
  <si>
    <t>DAVID VAN DER WESTHUIZEN</t>
  </si>
  <si>
    <t>MENDEL SMOOK</t>
  </si>
  <si>
    <t>DANIEL VAN DER WESHUIZEN</t>
  </si>
  <si>
    <t>SEÄN VAN DER WESTHUIZEN</t>
  </si>
  <si>
    <t xml:space="preserve">THEO  DREYER </t>
  </si>
  <si>
    <t>JENNIFER  STUART</t>
  </si>
  <si>
    <t>SUNE SEPTEMBER</t>
  </si>
  <si>
    <t>ALBERTO MATRUJE</t>
  </si>
  <si>
    <t>KABELO MARUGA</t>
  </si>
  <si>
    <t>MALTHULA MATANKISI</t>
  </si>
  <si>
    <t>NOMFUNDO NDEBELE</t>
  </si>
  <si>
    <t>DYLAN BROWNE</t>
  </si>
  <si>
    <t>GUSTAV SMOOK</t>
  </si>
  <si>
    <t>BUHLE  PHAKATHI</t>
  </si>
  <si>
    <t>WIAN  PRINSLOO</t>
  </si>
  <si>
    <t>CHARLES GIBB</t>
  </si>
  <si>
    <t>DENISE STOLTZ</t>
  </si>
  <si>
    <t>JAMES STAPYLTON-SMITH</t>
  </si>
  <si>
    <t>AMY LOUW</t>
  </si>
  <si>
    <t>VERONICA STOLTZ</t>
  </si>
  <si>
    <t>LAERSKOOL MONUMENTPARK</t>
  </si>
  <si>
    <t>LAERSKOOL KRUINPARK</t>
  </si>
  <si>
    <t>LAERSKOOL VOORPOS</t>
  </si>
  <si>
    <t>CURRO AURORA</t>
  </si>
  <si>
    <t>BRYANDALE PRIMARY</t>
  </si>
  <si>
    <t>LAERSKOOL BAKENKOP</t>
  </si>
  <si>
    <t>DE LA SALLE HOLY CROSS COLLEGE</t>
  </si>
  <si>
    <t>HTS JOHN VORSTER</t>
  </si>
  <si>
    <t>KAMEELFONTEIN LAERSKOOL</t>
  </si>
  <si>
    <t>BENHALE ACADEMY BENONI</t>
  </si>
  <si>
    <t>THE WALDORF SCHOOL AT ROSEMARY HILL</t>
  </si>
  <si>
    <t xml:space="preserve">PARYS HOËRSKOOL </t>
  </si>
  <si>
    <t>ST STITHIANS GIRLS COLLEGE</t>
  </si>
  <si>
    <t>HOERSKOOL ROODEPOORT</t>
  </si>
  <si>
    <t>ZIFUNELENI</t>
  </si>
  <si>
    <t>RANDPARK HIGH</t>
  </si>
  <si>
    <t>MENLO PARK HIGH SCHOOL</t>
  </si>
  <si>
    <t>HOERSKOOL VORENTOE</t>
  </si>
  <si>
    <t>RANDBURG HOERSKOOL</t>
  </si>
  <si>
    <t>LAERSKOOL WIERDAPARK</t>
  </si>
  <si>
    <t>GRADE 3</t>
  </si>
  <si>
    <t>male</t>
  </si>
  <si>
    <t>JOSHUA FRIEDERICKSEN</t>
  </si>
  <si>
    <t>dd</t>
  </si>
  <si>
    <t>Total Points combined Race 1</t>
  </si>
  <si>
    <t>date</t>
  </si>
  <si>
    <t>Event 1</t>
  </si>
  <si>
    <t>Event 3</t>
  </si>
  <si>
    <t>Event 2</t>
  </si>
  <si>
    <t>Event 4</t>
  </si>
  <si>
    <t>Event 6</t>
  </si>
  <si>
    <t>Event 5</t>
  </si>
  <si>
    <t>Event 7</t>
  </si>
  <si>
    <t>Event 8</t>
  </si>
  <si>
    <t>Lane</t>
  </si>
  <si>
    <t>Event 9</t>
  </si>
  <si>
    <t>Event 10</t>
  </si>
  <si>
    <t>Event 11</t>
  </si>
  <si>
    <t>Event 12</t>
  </si>
  <si>
    <t>Event 13</t>
  </si>
  <si>
    <t>Event 14</t>
  </si>
  <si>
    <t>Event 15</t>
  </si>
  <si>
    <t>Event 16</t>
  </si>
  <si>
    <t>Event 17</t>
  </si>
  <si>
    <t>Event 18</t>
  </si>
  <si>
    <t>Event 19</t>
  </si>
  <si>
    <t>Event 20</t>
  </si>
  <si>
    <t>Event 21</t>
  </si>
  <si>
    <t>Event 22</t>
  </si>
  <si>
    <t>Event 23</t>
  </si>
  <si>
    <t>Event 24</t>
  </si>
  <si>
    <t>Event 25</t>
  </si>
  <si>
    <t>Event 26</t>
  </si>
  <si>
    <t>Event 27</t>
  </si>
  <si>
    <t>Event 28</t>
  </si>
  <si>
    <t>Event 29</t>
  </si>
  <si>
    <t>Event 30</t>
  </si>
  <si>
    <t>Event 31</t>
  </si>
  <si>
    <t>Event 32</t>
  </si>
  <si>
    <t>Event 33</t>
  </si>
  <si>
    <t>Event 34</t>
  </si>
  <si>
    <t>Event 35</t>
  </si>
  <si>
    <t>Event 36</t>
  </si>
  <si>
    <t>Event 37</t>
  </si>
  <si>
    <t>Event 38</t>
  </si>
  <si>
    <t>Event 39</t>
  </si>
  <si>
    <t>Event 40</t>
  </si>
  <si>
    <t>Event 41</t>
  </si>
  <si>
    <t>Available numbers</t>
  </si>
  <si>
    <t>WEMMERPAN RACE 1 - 2018 GCU SCHOOL LEAGUE</t>
  </si>
  <si>
    <t>Beginners</t>
  </si>
  <si>
    <t>500m</t>
  </si>
  <si>
    <t>200m</t>
  </si>
  <si>
    <t>100m</t>
  </si>
  <si>
    <t>Event 43</t>
  </si>
  <si>
    <t>Event 44</t>
  </si>
  <si>
    <t>Event 45</t>
  </si>
  <si>
    <t>Event 46</t>
  </si>
  <si>
    <t>Event 47</t>
  </si>
  <si>
    <t>Event 48</t>
  </si>
  <si>
    <t>Under 16 &amp; 18 - LD</t>
  </si>
  <si>
    <t>Under 12-  LD</t>
  </si>
  <si>
    <t>Under 10- LD</t>
  </si>
  <si>
    <t>Under 14- LD</t>
  </si>
  <si>
    <t>Total Points 2018</t>
  </si>
  <si>
    <t>20.36.08</t>
  </si>
  <si>
    <t>22.26.47</t>
  </si>
  <si>
    <t>22.41.27</t>
  </si>
  <si>
    <t>24.01.88</t>
  </si>
  <si>
    <t>28.27.12</t>
  </si>
  <si>
    <t>28.27.50</t>
  </si>
  <si>
    <t>19.33.27</t>
  </si>
  <si>
    <t>21.48.37</t>
  </si>
  <si>
    <t>23.26.01</t>
  </si>
  <si>
    <t>23.29.14</t>
  </si>
  <si>
    <t>24.11.76</t>
  </si>
  <si>
    <t>25.28.62</t>
  </si>
  <si>
    <t>28.03.93</t>
  </si>
  <si>
    <t>29.56.06</t>
  </si>
  <si>
    <t>32.18.90</t>
  </si>
  <si>
    <t>21.23.96</t>
  </si>
  <si>
    <t>500m Race1</t>
  </si>
  <si>
    <t>500m Place Race1</t>
  </si>
  <si>
    <t>500m Points 1</t>
  </si>
  <si>
    <t>200m Race1</t>
  </si>
  <si>
    <t>200m Place Race1</t>
  </si>
  <si>
    <t>200m Points1</t>
  </si>
  <si>
    <t>2.57.16</t>
  </si>
  <si>
    <t>3.03.27</t>
  </si>
  <si>
    <t>3.09.58</t>
  </si>
  <si>
    <t>3.11.41</t>
  </si>
  <si>
    <t>3.13.82</t>
  </si>
  <si>
    <t>3.15.53</t>
  </si>
  <si>
    <t>3.20.65</t>
  </si>
  <si>
    <t>3.34.33</t>
  </si>
  <si>
    <t>3.38.10</t>
  </si>
  <si>
    <t>4.08.27</t>
  </si>
  <si>
    <t>4.32.37</t>
  </si>
  <si>
    <t>5.15.76</t>
  </si>
  <si>
    <t>3.35.39</t>
  </si>
  <si>
    <t>3.49.45</t>
  </si>
  <si>
    <t>3.49.69</t>
  </si>
  <si>
    <t>3.57.63</t>
  </si>
  <si>
    <t>4.29.47</t>
  </si>
  <si>
    <t>3.26.34</t>
  </si>
  <si>
    <t>3.27.44</t>
  </si>
  <si>
    <t>3.30.57</t>
  </si>
  <si>
    <t>3.42.42</t>
  </si>
  <si>
    <t>3.47.71</t>
  </si>
  <si>
    <t>3.23.76</t>
  </si>
  <si>
    <t>3.46.66</t>
  </si>
  <si>
    <t>3.56.66</t>
  </si>
  <si>
    <t>4.04.92</t>
  </si>
  <si>
    <t>2.18.21</t>
  </si>
  <si>
    <t>2.41.13</t>
  </si>
  <si>
    <t>2.45.70</t>
  </si>
  <si>
    <t>2.58.40</t>
  </si>
  <si>
    <t>3.00.79</t>
  </si>
  <si>
    <t>3.11.60</t>
  </si>
  <si>
    <t>2.57.14</t>
  </si>
  <si>
    <t>3.14.31</t>
  </si>
  <si>
    <t>4.20.11</t>
  </si>
  <si>
    <t>2.59.98</t>
  </si>
  <si>
    <t>2.40.52</t>
  </si>
  <si>
    <t>3.03.00</t>
  </si>
  <si>
    <t>3.08.72</t>
  </si>
  <si>
    <t>4.00.91</t>
  </si>
  <si>
    <t>2.25.82</t>
  </si>
  <si>
    <t>2.30.87</t>
  </si>
  <si>
    <t>3.13.73</t>
  </si>
  <si>
    <t>3.16.36</t>
  </si>
  <si>
    <t>3.19.99</t>
  </si>
  <si>
    <t>2.14.99</t>
  </si>
  <si>
    <t>2.20.75</t>
  </si>
  <si>
    <t>2.24.24</t>
  </si>
  <si>
    <t>2.43.57</t>
  </si>
  <si>
    <t>2.55.11</t>
  </si>
  <si>
    <t>2.05.07</t>
  </si>
  <si>
    <t>2.07.59</t>
  </si>
  <si>
    <t>2.21.11</t>
  </si>
  <si>
    <t>2.27.14</t>
  </si>
  <si>
    <t>2.30.07</t>
  </si>
  <si>
    <t>2.38.44</t>
  </si>
  <si>
    <t>2.36.78</t>
  </si>
  <si>
    <t>2.41.20</t>
  </si>
  <si>
    <t>2.46.06</t>
  </si>
  <si>
    <t>2.55.98</t>
  </si>
  <si>
    <t>1.08.36</t>
  </si>
  <si>
    <t>1.10.45</t>
  </si>
  <si>
    <t>1.13.51</t>
  </si>
  <si>
    <t>1.14.42</t>
  </si>
  <si>
    <t>1.16.96</t>
  </si>
  <si>
    <t>1.18.01</t>
  </si>
  <si>
    <t>1.22.12</t>
  </si>
  <si>
    <t>1.22.75</t>
  </si>
  <si>
    <t>1.34.45</t>
  </si>
  <si>
    <t>1.51.64</t>
  </si>
  <si>
    <t>2.12.71</t>
  </si>
  <si>
    <t>1.25.38</t>
  </si>
  <si>
    <t>1.29.78</t>
  </si>
  <si>
    <t>1.33.48</t>
  </si>
  <si>
    <t>1.37.74</t>
  </si>
  <si>
    <t>1.43.46</t>
  </si>
  <si>
    <t>1.29.68</t>
  </si>
  <si>
    <t>1.28.92</t>
  </si>
  <si>
    <t>1.24.69</t>
  </si>
  <si>
    <t>1.22.72</t>
  </si>
  <si>
    <t>1.19.20</t>
  </si>
  <si>
    <t>1.18.80</t>
  </si>
  <si>
    <t>1.18.43</t>
  </si>
  <si>
    <t>1.20.16</t>
  </si>
  <si>
    <t>1.29.70</t>
  </si>
  <si>
    <t>1.30.76</t>
  </si>
  <si>
    <t>1.00.01</t>
  </si>
  <si>
    <t>1.02.26</t>
  </si>
  <si>
    <t>1.07.66</t>
  </si>
  <si>
    <t>1.03.35</t>
  </si>
  <si>
    <t>1.12.06</t>
  </si>
  <si>
    <t>1.12.23</t>
  </si>
  <si>
    <t>1.30.09</t>
  </si>
  <si>
    <t>1.34.24</t>
  </si>
  <si>
    <t>1.11.85</t>
  </si>
  <si>
    <t>1.11.73</t>
  </si>
  <si>
    <t>1.14.13</t>
  </si>
  <si>
    <t>1.37.14</t>
  </si>
  <si>
    <t>1.21.42</t>
  </si>
  <si>
    <t>1.23.42</t>
  </si>
  <si>
    <t>1.27.29</t>
  </si>
  <si>
    <t>1.04.18</t>
  </si>
  <si>
    <t>1.54.28</t>
  </si>
  <si>
    <t>1.02.12</t>
  </si>
  <si>
    <t>1.04.45</t>
  </si>
  <si>
    <t>1.02.00</t>
  </si>
  <si>
    <t>1.08.50</t>
  </si>
  <si>
    <t>1.12.00</t>
  </si>
  <si>
    <t>11.48.76</t>
  </si>
  <si>
    <t>12.00.88</t>
  </si>
  <si>
    <t>12.47.35</t>
  </si>
  <si>
    <t>12.51.31</t>
  </si>
  <si>
    <t>13.20.10</t>
  </si>
  <si>
    <t>13.22.95</t>
  </si>
  <si>
    <t>13.34.11</t>
  </si>
  <si>
    <t>13.40.82</t>
  </si>
  <si>
    <t>13.43.06</t>
  </si>
  <si>
    <t>13.48.53</t>
  </si>
  <si>
    <t>13.57.32</t>
  </si>
  <si>
    <t>14.11.83</t>
  </si>
  <si>
    <t>14.43.71</t>
  </si>
  <si>
    <t>13.55.00</t>
  </si>
  <si>
    <t>14.15.03</t>
  </si>
  <si>
    <t>15.03.60</t>
  </si>
  <si>
    <t>15.08.32</t>
  </si>
  <si>
    <t>15.11.86</t>
  </si>
  <si>
    <t>15.29.10</t>
  </si>
  <si>
    <t>15.38.97</t>
  </si>
  <si>
    <t>16.13.64</t>
  </si>
  <si>
    <t>16.46.18</t>
  </si>
  <si>
    <t>17.23.14</t>
  </si>
  <si>
    <t>13.36.00</t>
  </si>
  <si>
    <t>21.11.93</t>
  </si>
  <si>
    <t>23.13.50</t>
  </si>
  <si>
    <t>24.03.77</t>
  </si>
  <si>
    <t>24.16.86</t>
  </si>
  <si>
    <t>24.43.39</t>
  </si>
  <si>
    <t>24.57.78</t>
  </si>
  <si>
    <t>25.28.63</t>
  </si>
  <si>
    <t>26.31.47</t>
  </si>
  <si>
    <t>25.33.07</t>
  </si>
  <si>
    <t>30.25.32</t>
  </si>
  <si>
    <t>1.20.38</t>
  </si>
  <si>
    <t>3.49.71</t>
  </si>
  <si>
    <t>3.41.74</t>
  </si>
  <si>
    <t>2.39.43</t>
  </si>
  <si>
    <t>14.17.85</t>
  </si>
  <si>
    <t>THEO  DREYER 14</t>
  </si>
  <si>
    <t>M/F</t>
  </si>
  <si>
    <t>Age Group</t>
  </si>
  <si>
    <t>CHRISTOPHER</t>
  </si>
  <si>
    <t>ALLEN</t>
  </si>
  <si>
    <t>DAB</t>
  </si>
  <si>
    <t>M</t>
  </si>
  <si>
    <t>KEVIN</t>
  </si>
  <si>
    <t>ASMAN</t>
  </si>
  <si>
    <t>JAMES</t>
  </si>
  <si>
    <t>BARRET</t>
  </si>
  <si>
    <t>KABIR</t>
  </si>
  <si>
    <t>BEDLENDER</t>
  </si>
  <si>
    <t>CONNOR</t>
  </si>
  <si>
    <t>BERMAN</t>
  </si>
  <si>
    <t>ABIGAIL</t>
  </si>
  <si>
    <t>BEZUIDENHOUT</t>
  </si>
  <si>
    <t>F</t>
  </si>
  <si>
    <t>JORDON</t>
  </si>
  <si>
    <t>BRITZ</t>
  </si>
  <si>
    <t>DAVID</t>
  </si>
  <si>
    <t>BROWN</t>
  </si>
  <si>
    <t>FLO</t>
  </si>
  <si>
    <t>BUTCHER</t>
  </si>
  <si>
    <t>MICHAEL</t>
  </si>
  <si>
    <t>MATTHEW</t>
  </si>
  <si>
    <t>COLE</t>
  </si>
  <si>
    <t>JOSHUA</t>
  </si>
  <si>
    <t>KAI</t>
  </si>
  <si>
    <t>DAVIS</t>
  </si>
  <si>
    <t>MATT</t>
  </si>
  <si>
    <t>DENOON-STEVENS</t>
  </si>
  <si>
    <t>TOME</t>
  </si>
  <si>
    <t>DOS SANTOS</t>
  </si>
  <si>
    <t>MARK</t>
  </si>
  <si>
    <t>DOUGHERTY</t>
  </si>
  <si>
    <t>THEO</t>
  </si>
  <si>
    <t>DREYER</t>
  </si>
  <si>
    <t>NICO</t>
  </si>
  <si>
    <t>DU PREEZ</t>
  </si>
  <si>
    <t>BANELE</t>
  </si>
  <si>
    <t>DUMAKUDE</t>
  </si>
  <si>
    <t>ETHAN</t>
  </si>
  <si>
    <t>DUNCAN</t>
  </si>
  <si>
    <t>NICHOLAS</t>
  </si>
  <si>
    <t>ERWEE</t>
  </si>
  <si>
    <t>FAURE</t>
  </si>
  <si>
    <t>LUKE</t>
  </si>
  <si>
    <t>FREIMOND</t>
  </si>
  <si>
    <t>FRIEDERICKSEN</t>
  </si>
  <si>
    <t>CHRISTIAN</t>
  </si>
  <si>
    <t>ADAM</t>
  </si>
  <si>
    <t>GARDEE</t>
  </si>
  <si>
    <t>AUGUSTINE</t>
  </si>
  <si>
    <t>GASELOTE</t>
  </si>
  <si>
    <t>VIC</t>
  </si>
  <si>
    <t>zinhle</t>
  </si>
  <si>
    <t>gayiza</t>
  </si>
  <si>
    <t>CHARLES </t>
  </si>
  <si>
    <t>GIBB</t>
  </si>
  <si>
    <t>ALEXA</t>
  </si>
  <si>
    <t>GODDEN</t>
  </si>
  <si>
    <t>AMEERAH</t>
  </si>
  <si>
    <t>HANK</t>
  </si>
  <si>
    <t>KAMILAH</t>
  </si>
  <si>
    <t>RYAN</t>
  </si>
  <si>
    <t>HEROLD</t>
  </si>
  <si>
    <t>HOFMEYR</t>
  </si>
  <si>
    <t>AIDEN</t>
  </si>
  <si>
    <t>HONKE</t>
  </si>
  <si>
    <t>ALEXANDER</t>
  </si>
  <si>
    <t>HUTTON</t>
  </si>
  <si>
    <t>OLIVER</t>
  </si>
  <si>
    <t>HELEN</t>
  </si>
  <si>
    <t>JANSEN VAN VUUREN</t>
  </si>
  <si>
    <t>JENNINGS</t>
  </si>
  <si>
    <t>JONATHAN</t>
  </si>
  <si>
    <t>JOOSTE</t>
  </si>
  <si>
    <t>GWIBA</t>
  </si>
  <si>
    <t>KALIPA</t>
  </si>
  <si>
    <t>LORNA</t>
  </si>
  <si>
    <t>KERNAHAN</t>
  </si>
  <si>
    <t>CALLUM</t>
  </si>
  <si>
    <t>JORDAN</t>
  </si>
  <si>
    <t>KLOPPER</t>
  </si>
  <si>
    <t>FINLAY</t>
  </si>
  <si>
    <t>LEASK</t>
  </si>
  <si>
    <t>PATRICK</t>
  </si>
  <si>
    <t>LOUBSER</t>
  </si>
  <si>
    <t>VIGGO</t>
  </si>
  <si>
    <t>LUND</t>
  </si>
  <si>
    <t>LEO</t>
  </si>
  <si>
    <t>MACCELARI</t>
  </si>
  <si>
    <t>MACKENZIE</t>
  </si>
  <si>
    <t>MACKINNON</t>
  </si>
  <si>
    <t>ntombenhle</t>
  </si>
  <si>
    <t>madlanga</t>
  </si>
  <si>
    <t>KHENSANI</t>
  </si>
  <si>
    <t>MAKWAKWA</t>
  </si>
  <si>
    <t>MALTHULA</t>
  </si>
  <si>
    <t>MATANKISI</t>
  </si>
  <si>
    <t>MBALI</t>
  </si>
  <si>
    <t>MAZIBUKO</t>
  </si>
  <si>
    <t>WILLIAM</t>
  </si>
  <si>
    <t>MILLS</t>
  </si>
  <si>
    <t>ZINHEL</t>
  </si>
  <si>
    <t>MOTLOUNG</t>
  </si>
  <si>
    <t>SISANDA</t>
  </si>
  <si>
    <t>MTHABELA</t>
  </si>
  <si>
    <t>SIMON</t>
  </si>
  <si>
    <t>MUSSETT</t>
  </si>
  <si>
    <t>MELISIWE</t>
  </si>
  <si>
    <t>NDEBELE</t>
  </si>
  <si>
    <t>NEL</t>
  </si>
  <si>
    <t>NQOBILE</t>
  </si>
  <si>
    <t>NHLEBELA</t>
  </si>
  <si>
    <t>NOLUTHANDO</t>
  </si>
  <si>
    <t>NKBINDE</t>
  </si>
  <si>
    <t>LYTON</t>
  </si>
  <si>
    <t>OELOFSE</t>
  </si>
  <si>
    <t>LYDETTE</t>
  </si>
  <si>
    <t>OPPERMAN</t>
  </si>
  <si>
    <t>TSIBISI</t>
  </si>
  <si>
    <t>PHALAFALA</t>
  </si>
  <si>
    <t>PRICE</t>
  </si>
  <si>
    <t>WIAN</t>
  </si>
  <si>
    <t>PRINSLOO</t>
  </si>
  <si>
    <t>JO-ANE</t>
  </si>
  <si>
    <t>NICOLAS</t>
  </si>
  <si>
    <t>RENOUPREZ</t>
  </si>
  <si>
    <t>ALEXIS</t>
  </si>
  <si>
    <t>RICH</t>
  </si>
  <si>
    <t>ADRIAN</t>
  </si>
  <si>
    <t>RODD</t>
  </si>
  <si>
    <t>JOSEPH</t>
  </si>
  <si>
    <t>ROSMARIN</t>
  </si>
  <si>
    <t>SEAN</t>
  </si>
  <si>
    <t>RUWODO</t>
  </si>
  <si>
    <t>BONGANE</t>
  </si>
  <si>
    <t>SIKHONDO</t>
  </si>
  <si>
    <t>SAMUEL</t>
  </si>
  <si>
    <t>SLETTEVOLD</t>
  </si>
  <si>
    <t>SMITH</t>
  </si>
  <si>
    <t>smith</t>
  </si>
  <si>
    <t>SMITS</t>
  </si>
  <si>
    <t>STAPLETON-SMITH</t>
  </si>
  <si>
    <t>JAMES GUY</t>
  </si>
  <si>
    <t>STAPYLTON-SMITH</t>
  </si>
  <si>
    <t>DENISE</t>
  </si>
  <si>
    <t>STOLTZ</t>
  </si>
  <si>
    <t>VERONICA</t>
  </si>
  <si>
    <t>JENNIFER</t>
  </si>
  <si>
    <t>STUART</t>
  </si>
  <si>
    <t>JEAN</t>
  </si>
  <si>
    <t>SWANEPOEL</t>
  </si>
  <si>
    <t>christian</t>
  </si>
  <si>
    <t>swanepoel</t>
  </si>
  <si>
    <t>THOMSON</t>
  </si>
  <si>
    <t>PETER</t>
  </si>
  <si>
    <t>TUMIEL</t>
  </si>
  <si>
    <t>oprah</t>
  </si>
  <si>
    <t>twala</t>
  </si>
  <si>
    <t>VAN DER WESTHUIZEN</t>
  </si>
  <si>
    <t>THOMAS</t>
  </si>
  <si>
    <t>VAN ONSELEN</t>
  </si>
  <si>
    <t>RUAN</t>
  </si>
  <si>
    <t>VAN PLETZEN</t>
  </si>
  <si>
    <t>WATKINS</t>
  </si>
  <si>
    <t>JESS</t>
  </si>
  <si>
    <t>WEBBER</t>
  </si>
  <si>
    <t>JAEMI</t>
  </si>
  <si>
    <t>WELLISCH</t>
  </si>
  <si>
    <t>WILSON</t>
  </si>
  <si>
    <t>EBEN DANAIL</t>
  </si>
  <si>
    <t>THEO DREYER</t>
  </si>
  <si>
    <t>CHRISTOPHER ALLEN</t>
  </si>
  <si>
    <t>JAMES BARRET</t>
  </si>
  <si>
    <t>KABIR BEDLENDER</t>
  </si>
  <si>
    <t>CONNOR BERMAN</t>
  </si>
  <si>
    <t>CHRISTOPHER BUTCHER</t>
  </si>
  <si>
    <t>MICHAEL BUTCHER</t>
  </si>
  <si>
    <t>NIEL BUTLER</t>
  </si>
  <si>
    <t>FREDERICH BUTLER</t>
  </si>
  <si>
    <t>MATT DENOON-STEVENS</t>
  </si>
  <si>
    <t>MARK DOUGHERTY</t>
  </si>
  <si>
    <t>NICO DU PREEZ</t>
  </si>
  <si>
    <t>BANELE DUMAKUDE</t>
  </si>
  <si>
    <t>LUKE FREIMOND</t>
  </si>
  <si>
    <t>ADAM GARDEE</t>
  </si>
  <si>
    <t>zinhle gayiza</t>
  </si>
  <si>
    <t>CHARLES  GIBB</t>
  </si>
  <si>
    <t>ALEXA GODDEN</t>
  </si>
  <si>
    <t>RYAN HEROLD</t>
  </si>
  <si>
    <t>AIDEN HONKE</t>
  </si>
  <si>
    <t>ALEXANDER HUTTON</t>
  </si>
  <si>
    <t>OLIVER HUTTON</t>
  </si>
  <si>
    <t>HELEN JANSEN VAN VUUREN</t>
  </si>
  <si>
    <t>MATTHEW JENNINGS</t>
  </si>
  <si>
    <t>LORNA KERNAHAN</t>
  </si>
  <si>
    <t>PATRICK LOUBSER</t>
  </si>
  <si>
    <t>VIGGO LUND</t>
  </si>
  <si>
    <t>LEO LUND</t>
  </si>
  <si>
    <t>MATTHEW MACKENZIE</t>
  </si>
  <si>
    <t>LUKE MACKINNON</t>
  </si>
  <si>
    <t>ntombenhle madlanga</t>
  </si>
  <si>
    <t>MBALI MAZIBUKO</t>
  </si>
  <si>
    <t>ZINHEL MOTLOUNG</t>
  </si>
  <si>
    <t>SIMON MUSSETT</t>
  </si>
  <si>
    <t>MATTHEW NEL</t>
  </si>
  <si>
    <t>NQOBILE NHLEBELA</t>
  </si>
  <si>
    <t>NOLUTHANDO NKBINDE</t>
  </si>
  <si>
    <t>TSIBISI PHALAFALA</t>
  </si>
  <si>
    <t>VIGGO PRICE</t>
  </si>
  <si>
    <t>WIAN PRINSLOO</t>
  </si>
  <si>
    <t>ALEXANDER RENOUPREZ</t>
  </si>
  <si>
    <t>JOSEPH ROSMARIN</t>
  </si>
  <si>
    <t>SEAN RUWODO</t>
  </si>
  <si>
    <t>BONGANE SIKHONDO</t>
  </si>
  <si>
    <t>SAMUEL SLETTEVOLD</t>
  </si>
  <si>
    <t>MATTHEW SMITH</t>
  </si>
  <si>
    <t>Josh smith</t>
  </si>
  <si>
    <t>AIDEN SMITS</t>
  </si>
  <si>
    <t>Joshua STAPLETON-SMITH</t>
  </si>
  <si>
    <t>JAMES GUY STAPYLTON-SMITH</t>
  </si>
  <si>
    <t>JENNIFER STUART</t>
  </si>
  <si>
    <t>JEAN SWANEPOEL</t>
  </si>
  <si>
    <t>christian swanepoel</t>
  </si>
  <si>
    <t>MATTHEW THOMSON</t>
  </si>
  <si>
    <t>oprah twala</t>
  </si>
  <si>
    <t>SEAN VAN DER WESTHUIZEN</t>
  </si>
  <si>
    <t>EBEN DANAIL VAN DER WESTHUIZEN</t>
  </si>
  <si>
    <t>THOMAS VAN ONSELEN</t>
  </si>
  <si>
    <t>200m Race 2</t>
  </si>
  <si>
    <t>200m Race 2 Place</t>
  </si>
  <si>
    <t>200m POINTS RACE 2</t>
  </si>
  <si>
    <t>LD Points Race 2</t>
  </si>
  <si>
    <t>500m Points Race 2</t>
  </si>
  <si>
    <t>100m Race 2</t>
  </si>
  <si>
    <t>100m Place Race 2</t>
  </si>
  <si>
    <t>100m POINTS Race 2</t>
  </si>
  <si>
    <t>Race 2 Total Points</t>
  </si>
  <si>
    <t>Race 2 Overall Position</t>
  </si>
  <si>
    <t>Final Points race 2</t>
  </si>
  <si>
    <t>12.43.39</t>
  </si>
  <si>
    <t>12.56.75</t>
  </si>
  <si>
    <t>13.07.16</t>
  </si>
  <si>
    <t>13.24.76</t>
  </si>
  <si>
    <t>14.11.48</t>
  </si>
  <si>
    <t>14.22.10</t>
  </si>
  <si>
    <t>14.24.66</t>
  </si>
  <si>
    <t>14.37.42</t>
  </si>
  <si>
    <t>15.19.65</t>
  </si>
  <si>
    <t>15.31.18</t>
  </si>
  <si>
    <t>15.39.62</t>
  </si>
  <si>
    <t>15.51.76</t>
  </si>
  <si>
    <t>16.13.02</t>
  </si>
  <si>
    <t>16.17.20</t>
  </si>
  <si>
    <t>16.17.80</t>
  </si>
  <si>
    <t>16.45.05</t>
  </si>
  <si>
    <t>17.34.42</t>
  </si>
  <si>
    <t>17.34.89</t>
  </si>
  <si>
    <t>18.04.24</t>
  </si>
  <si>
    <t>17.33.34</t>
  </si>
  <si>
    <t>19.31.82</t>
  </si>
  <si>
    <t>20.17.80</t>
  </si>
  <si>
    <t>21.12.03</t>
  </si>
  <si>
    <t>22.54.34</t>
  </si>
  <si>
    <t>14.42.31</t>
  </si>
  <si>
    <t>14.44.18</t>
  </si>
  <si>
    <t>14.45.44</t>
  </si>
  <si>
    <t>14.58.54</t>
  </si>
  <si>
    <t>15.00.08</t>
  </si>
  <si>
    <t>15.41.31</t>
  </si>
  <si>
    <t>15.46.75</t>
  </si>
  <si>
    <t>16.14.70</t>
  </si>
  <si>
    <t>16.22.77</t>
  </si>
  <si>
    <t>16.23.58</t>
  </si>
  <si>
    <t>16.40.77</t>
  </si>
  <si>
    <t>16.56.35</t>
  </si>
  <si>
    <t>17.08.01</t>
  </si>
  <si>
    <t>17.10.37</t>
  </si>
  <si>
    <t>17.20.77</t>
  </si>
  <si>
    <t>17.47.69</t>
  </si>
  <si>
    <t>18.13.14</t>
  </si>
  <si>
    <t>20.55.62</t>
  </si>
  <si>
    <t>21.37.33</t>
  </si>
  <si>
    <t>22.07.20</t>
  </si>
  <si>
    <t>23.02.50</t>
  </si>
  <si>
    <t>18.19.17</t>
  </si>
  <si>
    <t>20.49.60</t>
  </si>
  <si>
    <t>20.57.53</t>
  </si>
  <si>
    <t>22.41.12</t>
  </si>
  <si>
    <t>23.05.11</t>
  </si>
  <si>
    <t>23.47.85</t>
  </si>
  <si>
    <t>26.08.52</t>
  </si>
  <si>
    <t>30.46.19</t>
  </si>
  <si>
    <t>31.44.64</t>
  </si>
  <si>
    <t>23.48.21</t>
  </si>
  <si>
    <t>24.06.28</t>
  </si>
  <si>
    <t>25.02.05</t>
  </si>
  <si>
    <t>26.17.55</t>
  </si>
  <si>
    <t>26.17.85</t>
  </si>
  <si>
    <t>27.26.92</t>
  </si>
  <si>
    <t>27.31.72</t>
  </si>
  <si>
    <t>29.54.80</t>
  </si>
  <si>
    <t>33.46.74</t>
  </si>
  <si>
    <t>35.44.88</t>
  </si>
  <si>
    <t>37.25.01</t>
  </si>
  <si>
    <t>38.07.42</t>
  </si>
  <si>
    <t>38.06.66</t>
  </si>
  <si>
    <t>27.56.95</t>
  </si>
  <si>
    <t>28.17.74</t>
  </si>
  <si>
    <t>29.56.80</t>
  </si>
  <si>
    <t>29.57.08</t>
  </si>
  <si>
    <t>29.58.31</t>
  </si>
  <si>
    <t>30.01.26</t>
  </si>
  <si>
    <t>30.18.78</t>
  </si>
  <si>
    <t>31.10.69</t>
  </si>
  <si>
    <t>31.31.49</t>
  </si>
  <si>
    <t>32.40.54</t>
  </si>
  <si>
    <t>33.19.64</t>
  </si>
  <si>
    <t>33.25.99</t>
  </si>
  <si>
    <t>35.10.79</t>
  </si>
  <si>
    <t>36.39.00</t>
  </si>
  <si>
    <t>39.07.23</t>
  </si>
  <si>
    <t>36.50.04</t>
  </si>
  <si>
    <t>41.01.60</t>
  </si>
  <si>
    <t>2.46.05</t>
  </si>
  <si>
    <t>2.49.12</t>
  </si>
  <si>
    <t>2.52.88</t>
  </si>
  <si>
    <t>3.13.96</t>
  </si>
  <si>
    <t>3.21.34</t>
  </si>
  <si>
    <t>3.28.34</t>
  </si>
  <si>
    <t>3.13.09</t>
  </si>
  <si>
    <t>3.33.95</t>
  </si>
  <si>
    <t>3.40.52</t>
  </si>
  <si>
    <t>3.55.10</t>
  </si>
  <si>
    <t>4.06.84</t>
  </si>
  <si>
    <t>3.01.47</t>
  </si>
  <si>
    <t>3.05.57</t>
  </si>
  <si>
    <t>3.37.80</t>
  </si>
  <si>
    <t>3.50.85</t>
  </si>
  <si>
    <t>1.00.29</t>
  </si>
  <si>
    <t>1.02.94</t>
  </si>
  <si>
    <t>1.04.54</t>
  </si>
  <si>
    <t>1.05.58</t>
  </si>
  <si>
    <t>1.10.05</t>
  </si>
  <si>
    <t>1.14.46</t>
  </si>
  <si>
    <t>1.16.38</t>
  </si>
  <si>
    <t>1.11.93</t>
  </si>
  <si>
    <t>1.19.04</t>
  </si>
  <si>
    <t>1.26.09</t>
  </si>
  <si>
    <t>1.33.50</t>
  </si>
  <si>
    <t>1.10.44</t>
  </si>
  <si>
    <t>1.12.67</t>
  </si>
  <si>
    <t>1.17.31</t>
  </si>
  <si>
    <t>1.23.08</t>
  </si>
  <si>
    <t>1.27.88</t>
  </si>
  <si>
    <t>1.39.76</t>
  </si>
  <si>
    <t>4.19.14</t>
  </si>
  <si>
    <t>4.55.00</t>
  </si>
  <si>
    <t>1.27.64</t>
  </si>
  <si>
    <t>20.05.67</t>
  </si>
  <si>
    <t>28.50.00</t>
  </si>
  <si>
    <t>4.05.63</t>
  </si>
  <si>
    <t>3.47.65</t>
  </si>
  <si>
    <t>3.51.32</t>
  </si>
  <si>
    <t>20.14.75</t>
  </si>
  <si>
    <t>19.14.53</t>
  </si>
  <si>
    <t>2.35.69</t>
  </si>
  <si>
    <t>2.36.37</t>
  </si>
  <si>
    <t>2.37.00</t>
  </si>
  <si>
    <t>2.47.21</t>
  </si>
  <si>
    <t>2.58.25</t>
  </si>
  <si>
    <t>3.14.23</t>
  </si>
  <si>
    <t>3.27.89</t>
  </si>
  <si>
    <t>3.32.12</t>
  </si>
  <si>
    <t>3.32.31</t>
  </si>
  <si>
    <t>3.51.36</t>
  </si>
  <si>
    <t>3.51.01</t>
  </si>
  <si>
    <t>roberto pruna</t>
  </si>
  <si>
    <t>3.58.15</t>
  </si>
  <si>
    <t>Karabo Mofedi</t>
  </si>
  <si>
    <t>3.59.33</t>
  </si>
  <si>
    <t>3.25.44</t>
  </si>
  <si>
    <t>Tseamo Nxumalo</t>
  </si>
  <si>
    <t>3.25.74</t>
  </si>
  <si>
    <t>3.51.84</t>
  </si>
  <si>
    <t>4.09.04</t>
  </si>
  <si>
    <t>Simphiwe nxhumalo</t>
  </si>
  <si>
    <t>4.23.16</t>
  </si>
  <si>
    <t>3.17.42</t>
  </si>
  <si>
    <t>3.23.20</t>
  </si>
  <si>
    <t>4.06.12</t>
  </si>
  <si>
    <t>4.32.27</t>
  </si>
  <si>
    <t>3.21.04</t>
  </si>
  <si>
    <t>3.25.84</t>
  </si>
  <si>
    <t>3.34.28</t>
  </si>
  <si>
    <t>3.45.52</t>
  </si>
  <si>
    <t>3.27.68</t>
  </si>
  <si>
    <t>3.29.81</t>
  </si>
  <si>
    <t>3.32.00</t>
  </si>
  <si>
    <t>4.12.13</t>
  </si>
  <si>
    <t>2.22.94</t>
  </si>
  <si>
    <t>2.44.32</t>
  </si>
  <si>
    <t>2.44.59</t>
  </si>
  <si>
    <t>2.57.19</t>
  </si>
  <si>
    <t>3.47.24</t>
  </si>
  <si>
    <t>3.56.81</t>
  </si>
  <si>
    <t>3.53.40</t>
  </si>
  <si>
    <t>4.09.22</t>
  </si>
  <si>
    <t>4.29.45</t>
  </si>
  <si>
    <t>2.26.03</t>
  </si>
  <si>
    <t>2.30.42</t>
  </si>
  <si>
    <t>2.56.69</t>
  </si>
  <si>
    <t>3.02.94</t>
  </si>
  <si>
    <t>3.26.87</t>
  </si>
  <si>
    <t>3.35.82</t>
  </si>
  <si>
    <t>2.21.16</t>
  </si>
  <si>
    <t>2.22.66</t>
  </si>
  <si>
    <t>theo  dreyer 14</t>
  </si>
  <si>
    <t>2.34.74</t>
  </si>
  <si>
    <t>2.46.08</t>
  </si>
  <si>
    <t>2.49.03</t>
  </si>
  <si>
    <t>2.58.18</t>
  </si>
  <si>
    <t>2.40.92</t>
  </si>
  <si>
    <t>3.03.09</t>
  </si>
  <si>
    <t>3.44.94</t>
  </si>
  <si>
    <t>4.07.02</t>
  </si>
  <si>
    <t>3.52.14</t>
  </si>
  <si>
    <t>3.55.41</t>
  </si>
  <si>
    <t>4.12.97</t>
  </si>
  <si>
    <t>2.05.25</t>
  </si>
  <si>
    <t>2.10.80</t>
  </si>
  <si>
    <t>2.16.59</t>
  </si>
  <si>
    <t>2.38.81</t>
  </si>
  <si>
    <t>3.09.85</t>
  </si>
  <si>
    <t>3.01.77</t>
  </si>
  <si>
    <t>3.06.63</t>
  </si>
  <si>
    <t>3.22.79</t>
  </si>
  <si>
    <t>3.25.56</t>
  </si>
  <si>
    <t>3.38.50</t>
  </si>
  <si>
    <t>2.05.01</t>
  </si>
  <si>
    <t>2.08.61</t>
  </si>
  <si>
    <t>2.30.49</t>
  </si>
  <si>
    <t>2.35.31</t>
  </si>
  <si>
    <t>2.40.41</t>
  </si>
  <si>
    <t>2.08.59</t>
  </si>
  <si>
    <t>3.11.90</t>
  </si>
  <si>
    <t>3.11.17</t>
  </si>
  <si>
    <t>3.25.21</t>
  </si>
  <si>
    <t>2.27.22</t>
  </si>
  <si>
    <t>3.10.41</t>
  </si>
  <si>
    <t>3.15.83</t>
  </si>
  <si>
    <t>3.27.63</t>
  </si>
  <si>
    <t>3.46.76</t>
  </si>
  <si>
    <t>3.50.58</t>
  </si>
  <si>
    <t>1.07.41</t>
  </si>
  <si>
    <t>1.08.96</t>
  </si>
  <si>
    <t>1.37.96</t>
  </si>
  <si>
    <t>1.13.11</t>
  </si>
  <si>
    <t>1.13.65</t>
  </si>
  <si>
    <t>1.14.48</t>
  </si>
  <si>
    <t>1.15.55</t>
  </si>
  <si>
    <t>1.17.54</t>
  </si>
  <si>
    <t>1.23.67</t>
  </si>
  <si>
    <t>1.14.05</t>
  </si>
  <si>
    <t>1.16.46</t>
  </si>
  <si>
    <t>1.22.87</t>
  </si>
  <si>
    <t>1.26.52</t>
  </si>
  <si>
    <t>1.14.36</t>
  </si>
  <si>
    <t>1.22.94</t>
  </si>
  <si>
    <t>1.39.73</t>
  </si>
  <si>
    <t>1.54.88</t>
  </si>
  <si>
    <t>1.55.75</t>
  </si>
  <si>
    <t>1.12.22</t>
  </si>
  <si>
    <t>1.13.27</t>
  </si>
  <si>
    <t>1.17.57</t>
  </si>
  <si>
    <t>1.19.28</t>
  </si>
  <si>
    <t>1.16.48</t>
  </si>
  <si>
    <t>1.19.79</t>
  </si>
  <si>
    <t>1.29.29</t>
  </si>
  <si>
    <t>1.20.92</t>
  </si>
  <si>
    <t>1.02.51</t>
  </si>
  <si>
    <t>1.05.30</t>
  </si>
  <si>
    <t>1.18.21</t>
  </si>
  <si>
    <t>1.24.56</t>
  </si>
  <si>
    <t>1.29.64</t>
  </si>
  <si>
    <t>1.36.17</t>
  </si>
  <si>
    <t>1.28.82</t>
  </si>
  <si>
    <t>1.33.34</t>
  </si>
  <si>
    <t>1.41.22</t>
  </si>
  <si>
    <t>1.06.10</t>
  </si>
  <si>
    <t>1.09.83</t>
  </si>
  <si>
    <t>1.18.20</t>
  </si>
  <si>
    <t>1.19.40</t>
  </si>
  <si>
    <t>1.01.92</t>
  </si>
  <si>
    <t>1.02.83</t>
  </si>
  <si>
    <t>1.05.73</t>
  </si>
  <si>
    <t>1.12.29</t>
  </si>
  <si>
    <t>1.27.60</t>
  </si>
  <si>
    <t>1.36.05</t>
  </si>
  <si>
    <t>1.27.28</t>
  </si>
  <si>
    <t>1.30.32</t>
  </si>
  <si>
    <t>1.32.63</t>
  </si>
  <si>
    <t>1.02.73</t>
  </si>
  <si>
    <t>1.05.37</t>
  </si>
  <si>
    <t>1.10.90</t>
  </si>
  <si>
    <t>1.14.25</t>
  </si>
  <si>
    <t>1.20.32</t>
  </si>
  <si>
    <t>1.22.32</t>
  </si>
  <si>
    <t>1.08.85</t>
  </si>
  <si>
    <t>1.12.59</t>
  </si>
  <si>
    <t>1.14.81</t>
  </si>
  <si>
    <t>1.07.61</t>
  </si>
  <si>
    <t>1.09.45</t>
  </si>
  <si>
    <t>1.12.40</t>
  </si>
  <si>
    <t>1.23.43</t>
  </si>
  <si>
    <t>1.31.22</t>
  </si>
  <si>
    <t>1.28.00</t>
  </si>
  <si>
    <t>1.46.66</t>
  </si>
  <si>
    <t>1.50.01</t>
  </si>
  <si>
    <t>Roberto pruna</t>
  </si>
  <si>
    <t>Sum of Total Points 2018</t>
  </si>
  <si>
    <t xml:space="preserve">  Points race 2</t>
  </si>
  <si>
    <t>Entrant 1 Name</t>
  </si>
  <si>
    <t>Entrant 1 Surname</t>
  </si>
  <si>
    <t>Entrant 1 Club</t>
  </si>
  <si>
    <t>Entrant 1 Union</t>
  </si>
  <si>
    <t>Entry Sex</t>
  </si>
  <si>
    <t>GA</t>
  </si>
  <si>
    <t>ALEX</t>
  </si>
  <si>
    <t>MASINA</t>
  </si>
  <si>
    <t>NAT</t>
  </si>
  <si>
    <t>KZ</t>
  </si>
  <si>
    <t>AUGUSTO</t>
  </si>
  <si>
    <t>MONTSHIWA</t>
  </si>
  <si>
    <t>BAMBO</t>
  </si>
  <si>
    <t>FANTENI</t>
  </si>
  <si>
    <t>BENJAMIN</t>
  </si>
  <si>
    <t>CEINER</t>
  </si>
  <si>
    <t>MNTONINTSHI</t>
  </si>
  <si>
    <t>SOW</t>
  </si>
  <si>
    <t>BONOLO</t>
  </si>
  <si>
    <t>NDUMELA</t>
  </si>
  <si>
    <t>CAROLINE</t>
  </si>
  <si>
    <t>VAN DER LINDE</t>
  </si>
  <si>
    <t>HERICS</t>
  </si>
  <si>
    <t>RODRIGUES</t>
  </si>
  <si>
    <t>DONNA</t>
  </si>
  <si>
    <t>EBEN DANIÃ«L</t>
  </si>
  <si>
    <t>EMILE</t>
  </si>
  <si>
    <t>THEUNISSEN</t>
  </si>
  <si>
    <t>ESTI</t>
  </si>
  <si>
    <t>VAN TONDER</t>
  </si>
  <si>
    <t>GERRIE</t>
  </si>
  <si>
    <t>MOOLMAN</t>
  </si>
  <si>
    <t>GUNTHER</t>
  </si>
  <si>
    <t>GRUNE</t>
  </si>
  <si>
    <t>JARRYD</t>
  </si>
  <si>
    <t>GIBSON</t>
  </si>
  <si>
    <t>GIDDINGS</t>
  </si>
  <si>
    <t>MAR</t>
  </si>
  <si>
    <t>JUDE</t>
  </si>
  <si>
    <t>PRETORIUS</t>
  </si>
  <si>
    <t>KAYLA</t>
  </si>
  <si>
    <t>DE BEER</t>
  </si>
  <si>
    <t>KHUTSO</t>
  </si>
  <si>
    <t>MAHLABEGWANE</t>
  </si>
  <si>
    <t>LIZETH</t>
  </si>
  <si>
    <t>LOUIS</t>
  </si>
  <si>
    <t>HATTINGH</t>
  </si>
  <si>
    <t>SPALDING-JONES</t>
  </si>
  <si>
    <t>MANDLA</t>
  </si>
  <si>
    <t>LUVHIA</t>
  </si>
  <si>
    <t>BALASKA</t>
  </si>
  <si>
    <t>ECKHART</t>
  </si>
  <si>
    <t>SAMUELS-DUVEL</t>
  </si>
  <si>
    <t>mashakana</t>
  </si>
  <si>
    <t>MATYAS</t>
  </si>
  <si>
    <t>KOLESZAR</t>
  </si>
  <si>
    <t>IMP</t>
  </si>
  <si>
    <t>MORGAN</t>
  </si>
  <si>
    <t>ZIERVOGEL</t>
  </si>
  <si>
    <t>NICOLENE</t>
  </si>
  <si>
    <t>NKOSINAMI</t>
  </si>
  <si>
    <t>LUPHUWANA</t>
  </si>
  <si>
    <t>PHILANI</t>
  </si>
  <si>
    <t>JOKOZELA</t>
  </si>
  <si>
    <t>SEÃ¤N</t>
  </si>
  <si>
    <t>SHELLEY</t>
  </si>
  <si>
    <t>ROBERTSON</t>
  </si>
  <si>
    <t>SIPHIWE</t>
  </si>
  <si>
    <t>MAKHUBO</t>
  </si>
  <si>
    <t>thabiso</t>
  </si>
  <si>
    <t>mpondo</t>
  </si>
  <si>
    <t>THANDUXOLO</t>
  </si>
  <si>
    <t>DYWILI</t>
  </si>
  <si>
    <t>THEMBELIHLE</t>
  </si>
  <si>
    <t>theuns</t>
  </si>
  <si>
    <t>botha</t>
  </si>
  <si>
    <t>TINYIKO</t>
  </si>
  <si>
    <t>MAHWAYI</t>
  </si>
  <si>
    <t>TSHEGOFATSO</t>
  </si>
  <si>
    <t>MOSHAKANA</t>
  </si>
  <si>
    <t>tshephang</t>
  </si>
  <si>
    <t>TSHEPO</t>
  </si>
  <si>
    <t>MARELETSE</t>
  </si>
  <si>
    <t>VIKTOR</t>
  </si>
  <si>
    <t>NEMETH</t>
  </si>
  <si>
    <t>Willem</t>
  </si>
  <si>
    <t>LANDMAN</t>
  </si>
  <si>
    <t>WILLI</t>
  </si>
  <si>
    <t>ENDRES</t>
  </si>
  <si>
    <t>PRE</t>
  </si>
  <si>
    <t>ZANENHLANHLA</t>
  </si>
  <si>
    <t>MBALA</t>
  </si>
  <si>
    <t>AFRIKAANS HOERSKOOL GERMISTON</t>
  </si>
  <si>
    <t>St THERESE CONVENT</t>
  </si>
  <si>
    <t>match</t>
  </si>
  <si>
    <t>AUGUSTO MONTSHIWA</t>
  </si>
  <si>
    <t>BENJAMIN MNTONINTSHI</t>
  </si>
  <si>
    <t>BONOLO NDUMELA</t>
  </si>
  <si>
    <t>EBEN DANIÃ«L VAN DER WESTHUIZEN</t>
  </si>
  <si>
    <t>JOSHUA GIDDINGS</t>
  </si>
  <si>
    <t>JUDE PRETORIUS</t>
  </si>
  <si>
    <t>KHUTSO MAHLABEGWANE</t>
  </si>
  <si>
    <t>LUKE SPALDING-JONES</t>
  </si>
  <si>
    <t>MANDLA LUVHIA</t>
  </si>
  <si>
    <t>MATTHEW SAMUELS-DUVEL</t>
  </si>
  <si>
    <t>matuma mashakana</t>
  </si>
  <si>
    <t>MELONIE CROESER</t>
  </si>
  <si>
    <t>SEÃ¤N VAN DER WESTHUIZEN</t>
  </si>
  <si>
    <t>SIPHIWE MAKHUBO</t>
  </si>
  <si>
    <t>TOME DOS SANTOS</t>
  </si>
  <si>
    <t>TSHEGOFATSO MOSHAKANA</t>
  </si>
  <si>
    <t>Tshephang mashakana</t>
  </si>
  <si>
    <t>RUAN VAN PLETZEN 18</t>
  </si>
  <si>
    <t>ALEXANDER RENOUPREZ 14</t>
  </si>
  <si>
    <t>LYTON OELOFSE 14</t>
  </si>
  <si>
    <t>TOME DOS SANTOS 14</t>
  </si>
  <si>
    <t>Total POINTS Race 4</t>
  </si>
  <si>
    <t>Total Position Race 4</t>
  </si>
  <si>
    <t>Dabs race 3- cancelled</t>
  </si>
  <si>
    <t>4.08.02</t>
  </si>
  <si>
    <t>4.22.25</t>
  </si>
  <si>
    <t>4.26.60</t>
  </si>
  <si>
    <t>4.38.82</t>
  </si>
  <si>
    <t>5.02.05</t>
  </si>
  <si>
    <t>5.17.27</t>
  </si>
  <si>
    <t>5.27.80</t>
  </si>
  <si>
    <t>3.27.82</t>
  </si>
  <si>
    <t>3.30.53</t>
  </si>
  <si>
    <t>3.37.60</t>
  </si>
  <si>
    <t>3.41.19</t>
  </si>
  <si>
    <t>4.02.97</t>
  </si>
  <si>
    <t>4.42.13</t>
  </si>
  <si>
    <t>3.19.24</t>
  </si>
  <si>
    <t>3.20.31</t>
  </si>
  <si>
    <t>3.26.53</t>
  </si>
  <si>
    <t>3.53.49</t>
  </si>
  <si>
    <t>3.54.73</t>
  </si>
  <si>
    <t>2.57.35</t>
  </si>
  <si>
    <t>3.03.20</t>
  </si>
  <si>
    <t>3.09.56</t>
  </si>
  <si>
    <t>3.16.76</t>
  </si>
  <si>
    <t>3.26.19</t>
  </si>
  <si>
    <t>3.34.71</t>
  </si>
  <si>
    <t>3.56.58</t>
  </si>
  <si>
    <t>Theuns botha</t>
  </si>
  <si>
    <t>3.04.65</t>
  </si>
  <si>
    <t>3.26.39</t>
  </si>
  <si>
    <t>3.30.36</t>
  </si>
  <si>
    <t>3.53.29</t>
  </si>
  <si>
    <t>4.07.69</t>
  </si>
  <si>
    <t>4.48.17</t>
  </si>
  <si>
    <t>3.33.60</t>
  </si>
  <si>
    <t>3.39.50</t>
  </si>
  <si>
    <t>3.45.01</t>
  </si>
  <si>
    <t>3.46.80</t>
  </si>
  <si>
    <t>4.02.50</t>
  </si>
  <si>
    <t>2.21.87</t>
  </si>
  <si>
    <t>2.24.44</t>
  </si>
  <si>
    <t>2.26.81</t>
  </si>
  <si>
    <t>2.28.76</t>
  </si>
  <si>
    <t>2.35.20</t>
  </si>
  <si>
    <t>1.59.69</t>
  </si>
  <si>
    <t>500m Position</t>
  </si>
  <si>
    <t>500m Points</t>
  </si>
  <si>
    <t>2.07.22</t>
  </si>
  <si>
    <t>2.08.34</t>
  </si>
  <si>
    <t>2.18.92</t>
  </si>
  <si>
    <t>2.22.92</t>
  </si>
  <si>
    <t>2.21.47</t>
  </si>
  <si>
    <t>2.47.36</t>
  </si>
  <si>
    <t>2.48.99</t>
  </si>
  <si>
    <t>3.12.66</t>
  </si>
  <si>
    <t>2.40.94</t>
  </si>
  <si>
    <t>2.42.81</t>
  </si>
  <si>
    <t>3.01.50</t>
  </si>
  <si>
    <t>3.16.56</t>
  </si>
  <si>
    <t>2.02.73</t>
  </si>
  <si>
    <t>2.07.15</t>
  </si>
  <si>
    <t>2.11.63</t>
  </si>
  <si>
    <t>2.31.76</t>
  </si>
  <si>
    <t>2.53.89</t>
  </si>
  <si>
    <t>4.19.68</t>
  </si>
  <si>
    <t>2.30.01</t>
  </si>
  <si>
    <t>2.42.37</t>
  </si>
  <si>
    <t>2.47.09</t>
  </si>
  <si>
    <t>2.51.29</t>
  </si>
  <si>
    <t>3.34.82</t>
  </si>
  <si>
    <t>2.38.42</t>
  </si>
  <si>
    <t>2.59.02</t>
  </si>
  <si>
    <t>3.19.90</t>
  </si>
  <si>
    <t>3.32.09</t>
  </si>
  <si>
    <t>3.00.47</t>
  </si>
  <si>
    <t>3.16.82</t>
  </si>
  <si>
    <t>3.30.34</t>
  </si>
  <si>
    <t>4.11.83</t>
  </si>
  <si>
    <t>2.34.02</t>
  </si>
  <si>
    <t>3.08.54</t>
  </si>
  <si>
    <t>LESEGO MAKOLD</t>
  </si>
  <si>
    <t>2.34.48</t>
  </si>
  <si>
    <t>3.07.64</t>
  </si>
  <si>
    <t>3.33.21</t>
  </si>
  <si>
    <t>3.34.48</t>
  </si>
  <si>
    <t>4.18.78</t>
  </si>
  <si>
    <t>200m Position Race 4</t>
  </si>
  <si>
    <t>200m Points Race 4</t>
  </si>
  <si>
    <t>200m Heat Time Race 4</t>
  </si>
  <si>
    <t xml:space="preserve">100m Heat Time Race 4 </t>
  </si>
  <si>
    <t xml:space="preserve">100m Position Race 4 </t>
  </si>
  <si>
    <t xml:space="preserve">100m Points Race 4 </t>
  </si>
  <si>
    <t>1.41.04</t>
  </si>
  <si>
    <t>1.43.14</t>
  </si>
  <si>
    <t>1.49.31</t>
  </si>
  <si>
    <t>1.49.90</t>
  </si>
  <si>
    <t>1.57.62</t>
  </si>
  <si>
    <t>2.14.11</t>
  </si>
  <si>
    <t>2.18.44</t>
  </si>
  <si>
    <t>1.27.73</t>
  </si>
  <si>
    <t>1.31.06</t>
  </si>
  <si>
    <t>1.32.33</t>
  </si>
  <si>
    <t>2.02.71</t>
  </si>
  <si>
    <t>2.14.51</t>
  </si>
  <si>
    <t>1.24.09</t>
  </si>
  <si>
    <t>1.24.63</t>
  </si>
  <si>
    <t>1.25.72</t>
  </si>
  <si>
    <t>1.33.84</t>
  </si>
  <si>
    <t>1.36.70</t>
  </si>
  <si>
    <t>1.30.62</t>
  </si>
  <si>
    <t>1.11.15</t>
  </si>
  <si>
    <t>1.12.17</t>
  </si>
  <si>
    <t>1.16.58</t>
  </si>
  <si>
    <t>1.21.52</t>
  </si>
  <si>
    <t>1.25.95</t>
  </si>
  <si>
    <t>1.33.29</t>
  </si>
  <si>
    <t>1.00.78</t>
  </si>
  <si>
    <t>1.01.37</t>
  </si>
  <si>
    <t>1.04.50</t>
  </si>
  <si>
    <t>1.14.72</t>
  </si>
  <si>
    <t>1.25.28</t>
  </si>
  <si>
    <t>1.25.78</t>
  </si>
  <si>
    <t>1.44.68</t>
  </si>
  <si>
    <t>2.13.44</t>
  </si>
  <si>
    <t>1.05.75</t>
  </si>
  <si>
    <t>1.14.60</t>
  </si>
  <si>
    <t>1.04.30</t>
  </si>
  <si>
    <t>1.06.20</t>
  </si>
  <si>
    <t>1.10.97</t>
  </si>
  <si>
    <t>1.12.41</t>
  </si>
  <si>
    <t>1.03.92</t>
  </si>
  <si>
    <t>2.11.04</t>
  </si>
  <si>
    <t>1.30.69</t>
  </si>
  <si>
    <t>1.32.01</t>
  </si>
  <si>
    <t>1.33.35</t>
  </si>
  <si>
    <t>1.35.69</t>
  </si>
  <si>
    <t>1.44.02</t>
  </si>
  <si>
    <t>1.02.96</t>
  </si>
  <si>
    <t>1.05.50</t>
  </si>
  <si>
    <t>1.07.36</t>
  </si>
  <si>
    <t>1.19.56</t>
  </si>
  <si>
    <t>1.21.57</t>
  </si>
  <si>
    <t>1.06.08</t>
  </si>
  <si>
    <t>1.16.24</t>
  </si>
  <si>
    <t>1.17.52</t>
  </si>
  <si>
    <t>1.26.69</t>
  </si>
  <si>
    <t>1.22.38</t>
  </si>
  <si>
    <t>1.22.58</t>
  </si>
  <si>
    <t>1.50.95</t>
  </si>
  <si>
    <t>4.00.00</t>
  </si>
  <si>
    <t>1.19.25</t>
  </si>
  <si>
    <t>1.35.19</t>
  </si>
  <si>
    <t>1.01.39</t>
  </si>
  <si>
    <t>1.02.52</t>
  </si>
  <si>
    <t>1.16.12</t>
  </si>
  <si>
    <t>1.07.87</t>
  </si>
  <si>
    <t>1.02.25</t>
  </si>
  <si>
    <t xml:space="preserve">Final POINTS Race 4 </t>
  </si>
  <si>
    <t xml:space="preserve">POINTS Race 4 </t>
  </si>
  <si>
    <t xml:space="preserve"> Race 4 </t>
  </si>
  <si>
    <t>1000M</t>
  </si>
  <si>
    <t>500M</t>
  </si>
  <si>
    <t>200M</t>
  </si>
  <si>
    <t>4.11.88</t>
  </si>
  <si>
    <t>4.13.90</t>
  </si>
  <si>
    <t>4.19.95</t>
  </si>
  <si>
    <t>4.22.22</t>
  </si>
  <si>
    <t>4.54.45</t>
  </si>
  <si>
    <t>5.04.55</t>
  </si>
  <si>
    <t>5.17.50</t>
  </si>
  <si>
    <t>6.42.93</t>
  </si>
  <si>
    <t>7.34.40</t>
  </si>
  <si>
    <t>9.24.74</t>
  </si>
  <si>
    <t>4.14.49</t>
  </si>
  <si>
    <t>4.27.61</t>
  </si>
  <si>
    <t>4.44.64</t>
  </si>
  <si>
    <t>4.49.54</t>
  </si>
  <si>
    <t>4.31.76</t>
  </si>
  <si>
    <t>5.14.82</t>
  </si>
  <si>
    <t>1.52.64</t>
  </si>
  <si>
    <t>1.53.81</t>
  </si>
  <si>
    <t>1.55.88</t>
  </si>
  <si>
    <t>2.06.11</t>
  </si>
  <si>
    <t>2.12.82</t>
  </si>
  <si>
    <t>2.25.88</t>
  </si>
  <si>
    <t>3.21.62</t>
  </si>
  <si>
    <t>3.22.96</t>
  </si>
  <si>
    <t>3.43.92</t>
  </si>
  <si>
    <t>1.57.21</t>
  </si>
  <si>
    <t>1.57.76</t>
  </si>
  <si>
    <t>1.58.23</t>
  </si>
  <si>
    <t>2.00.81</t>
  </si>
  <si>
    <t>2.07.66</t>
  </si>
  <si>
    <t>2.12.43</t>
  </si>
  <si>
    <t>2.13.79</t>
  </si>
  <si>
    <t xml:space="preserve">Joseph </t>
  </si>
  <si>
    <t>Weeks</t>
  </si>
  <si>
    <t>1.24.16</t>
  </si>
  <si>
    <t>1.31.88</t>
  </si>
  <si>
    <t>1.03.52</t>
  </si>
  <si>
    <t>K1</t>
  </si>
  <si>
    <t>SGM</t>
  </si>
  <si>
    <t>SM</t>
  </si>
  <si>
    <t>SNR</t>
  </si>
  <si>
    <t>SV</t>
  </si>
  <si>
    <t>U23</t>
  </si>
  <si>
    <t>V</t>
  </si>
  <si>
    <t>Entrant 1 Number</t>
  </si>
  <si>
    <t>Entry Boat Type</t>
  </si>
  <si>
    <t>Entry Age Group</t>
  </si>
  <si>
    <t>5.32.22</t>
  </si>
  <si>
    <t>4.17.90</t>
  </si>
  <si>
    <t>4.19.58</t>
  </si>
  <si>
    <t>2.09.69</t>
  </si>
  <si>
    <t>2.21.80</t>
  </si>
  <si>
    <t>2.26.16</t>
  </si>
  <si>
    <t>2.42.83</t>
  </si>
  <si>
    <t>Segaphala</t>
  </si>
  <si>
    <t>1.05.05</t>
  </si>
  <si>
    <t>Race 2</t>
  </si>
  <si>
    <t>Race 4</t>
  </si>
  <si>
    <t>Roodeplaat race 4</t>
  </si>
  <si>
    <t>Florida race 5</t>
  </si>
  <si>
    <t>Time race 5</t>
  </si>
  <si>
    <t>Total Position Race 5</t>
  </si>
  <si>
    <t>Final POINTS Race 5</t>
  </si>
  <si>
    <t xml:space="preserve">DAB </t>
  </si>
  <si>
    <t xml:space="preserve">M </t>
  </si>
  <si>
    <t xml:space="preserve">U8 </t>
  </si>
  <si>
    <t xml:space="preserve">WIAN </t>
  </si>
  <si>
    <t xml:space="preserve">PRINSLOO </t>
  </si>
  <si>
    <t xml:space="preserve">LIK </t>
  </si>
  <si>
    <t xml:space="preserve">CHRISTIAN </t>
  </si>
  <si>
    <t xml:space="preserve">HOFMEYR </t>
  </si>
  <si>
    <t xml:space="preserve">CEN </t>
  </si>
  <si>
    <t xml:space="preserve">U10 </t>
  </si>
  <si>
    <t xml:space="preserve">ETHAN </t>
  </si>
  <si>
    <t xml:space="preserve">DUNCAN </t>
  </si>
  <si>
    <t xml:space="preserve">JESS </t>
  </si>
  <si>
    <t xml:space="preserve">WEBBER </t>
  </si>
  <si>
    <t xml:space="preserve">LUKE </t>
  </si>
  <si>
    <t xml:space="preserve">WILSON </t>
  </si>
  <si>
    <t xml:space="preserve">MATTHEW </t>
  </si>
  <si>
    <t xml:space="preserve">AIDEN </t>
  </si>
  <si>
    <t xml:space="preserve">HONKE </t>
  </si>
  <si>
    <t xml:space="preserve">AMEERAH </t>
  </si>
  <si>
    <t xml:space="preserve">HANK </t>
  </si>
  <si>
    <t xml:space="preserve">FLO </t>
  </si>
  <si>
    <t xml:space="preserve">F </t>
  </si>
  <si>
    <t xml:space="preserve">JENNIFER </t>
  </si>
  <si>
    <t xml:space="preserve">STUART </t>
  </si>
  <si>
    <t xml:space="preserve">LYDETTE </t>
  </si>
  <si>
    <t xml:space="preserve">OPPERMAN </t>
  </si>
  <si>
    <t xml:space="preserve">ALEXANDER </t>
  </si>
  <si>
    <t xml:space="preserve">RENOUPREZ </t>
  </si>
  <si>
    <t xml:space="preserve">CHRISTOPHER </t>
  </si>
  <si>
    <t xml:space="preserve">BUTCHER </t>
  </si>
  <si>
    <t xml:space="preserve">JORDAN </t>
  </si>
  <si>
    <t xml:space="preserve">KLOPPER </t>
  </si>
  <si>
    <t xml:space="preserve">COLE </t>
  </si>
  <si>
    <t xml:space="preserve">THEO </t>
  </si>
  <si>
    <t xml:space="preserve">DREYER </t>
  </si>
  <si>
    <t xml:space="preserve">TOME </t>
  </si>
  <si>
    <t xml:space="preserve">DOS SANTOS </t>
  </si>
  <si>
    <t xml:space="preserve">VIGGO </t>
  </si>
  <si>
    <t xml:space="preserve">PRICE </t>
  </si>
  <si>
    <t xml:space="preserve">RYAN </t>
  </si>
  <si>
    <t xml:space="preserve">HEROLD </t>
  </si>
  <si>
    <t xml:space="preserve">HUTTON </t>
  </si>
  <si>
    <t xml:space="preserve">OLIVER </t>
  </si>
  <si>
    <t xml:space="preserve">HELEN </t>
  </si>
  <si>
    <t xml:space="preserve">JANSEN VAN VUUREN </t>
  </si>
  <si>
    <t xml:space="preserve">VIC </t>
  </si>
  <si>
    <t xml:space="preserve">KAMILAH </t>
  </si>
  <si>
    <t xml:space="preserve">KATHERINE </t>
  </si>
  <si>
    <t xml:space="preserve">VAN BLERK </t>
  </si>
  <si>
    <t xml:space="preserve">SISANDA </t>
  </si>
  <si>
    <t xml:space="preserve">MTHABELA </t>
  </si>
  <si>
    <t xml:space="preserve">JO-ANE </t>
  </si>
  <si>
    <t xml:space="preserve">ADRIAN </t>
  </si>
  <si>
    <t xml:space="preserve">RODD </t>
  </si>
  <si>
    <t xml:space="preserve">DAVID </t>
  </si>
  <si>
    <t xml:space="preserve">BROWN </t>
  </si>
  <si>
    <t xml:space="preserve">MICHAEL </t>
  </si>
  <si>
    <t xml:space="preserve">NICHOLAS </t>
  </si>
  <si>
    <t xml:space="preserve">ERWEE </t>
  </si>
  <si>
    <t xml:space="preserve">SEÃ¤N </t>
  </si>
  <si>
    <t xml:space="preserve">VAN DER WESTHUIZEN </t>
  </si>
  <si>
    <t xml:space="preserve">MACKINNON </t>
  </si>
  <si>
    <t xml:space="preserve">WATKINS </t>
  </si>
  <si>
    <t xml:space="preserve">CONNOR </t>
  </si>
  <si>
    <t xml:space="preserve">EBEN </t>
  </si>
  <si>
    <t xml:space="preserve">MACCELARI </t>
  </si>
  <si>
    <t xml:space="preserve">RUAN </t>
  </si>
  <si>
    <t xml:space="preserve">VAN PLETZEN </t>
  </si>
  <si>
    <t xml:space="preserve">NICOLAS </t>
  </si>
  <si>
    <t xml:space="preserve">ALEXIS </t>
  </si>
  <si>
    <t xml:space="preserve">RICH </t>
  </si>
  <si>
    <t xml:space="preserve">JAEMI </t>
  </si>
  <si>
    <t xml:space="preserve">WELLISCH </t>
  </si>
  <si>
    <t xml:space="preserve">GELLA </t>
  </si>
  <si>
    <t xml:space="preserve">THOMAS </t>
  </si>
  <si>
    <t xml:space="preserve">JORDON </t>
  </si>
  <si>
    <t xml:space="preserve">BRITZ </t>
  </si>
  <si>
    <t xml:space="preserve">KEVIN </t>
  </si>
  <si>
    <t xml:space="preserve">ASMAN </t>
  </si>
  <si>
    <t xml:space="preserve">SEAN </t>
  </si>
  <si>
    <t xml:space="preserve">PETER </t>
  </si>
  <si>
    <t xml:space="preserve">TUMIEL </t>
  </si>
  <si>
    <t>Race 5</t>
  </si>
  <si>
    <t xml:space="preserve">Simon </t>
  </si>
  <si>
    <t>Eunice</t>
  </si>
  <si>
    <t>VLCC</t>
  </si>
  <si>
    <t>Kabir</t>
  </si>
  <si>
    <t>Budlender</t>
  </si>
  <si>
    <t>u12</t>
  </si>
  <si>
    <t>ridge</t>
  </si>
  <si>
    <t xml:space="preserve">KATHERINE  VAN BLERK </t>
  </si>
  <si>
    <t>Simon  Eunice</t>
  </si>
  <si>
    <t>Kabir Budlender</t>
  </si>
  <si>
    <t>19.06.48</t>
  </si>
  <si>
    <t>20.30.69</t>
  </si>
  <si>
    <t>21.09.67</t>
  </si>
  <si>
    <t>21.14.80</t>
  </si>
  <si>
    <t>21.26.86</t>
  </si>
  <si>
    <t>22.42.04</t>
  </si>
  <si>
    <t>23.31.40</t>
  </si>
  <si>
    <t>23.34.34</t>
  </si>
  <si>
    <t>27.45.72</t>
  </si>
  <si>
    <t>28.59.48</t>
  </si>
  <si>
    <t>29.54.71</t>
  </si>
  <si>
    <t>21.01.23</t>
  </si>
  <si>
    <t>24.49.65</t>
  </si>
  <si>
    <t>25.23.08</t>
  </si>
  <si>
    <t>27.36.41</t>
  </si>
  <si>
    <t>Adult race</t>
  </si>
  <si>
    <t>25.17.13</t>
  </si>
  <si>
    <t>25.58.26</t>
  </si>
  <si>
    <t>27.19.78</t>
  </si>
  <si>
    <t>31.15.24</t>
  </si>
  <si>
    <t>26.01.83</t>
  </si>
  <si>
    <t>31.17.61</t>
  </si>
  <si>
    <t>39.42.52</t>
  </si>
  <si>
    <t xml:space="preserve">Race 5 </t>
  </si>
  <si>
    <t xml:space="preserve">  Race 5</t>
  </si>
  <si>
    <t xml:space="preserve"> POINTS Race 5</t>
  </si>
  <si>
    <t>15.07.26</t>
  </si>
  <si>
    <t>10.25.10</t>
  </si>
  <si>
    <t>10.25.40</t>
  </si>
  <si>
    <t>10.25.12</t>
  </si>
  <si>
    <t>9.34.97</t>
  </si>
  <si>
    <t>9.38.34</t>
  </si>
  <si>
    <t>9.31.09</t>
  </si>
  <si>
    <t>26.36.78</t>
  </si>
  <si>
    <t>28.22.42</t>
  </si>
  <si>
    <t>34.44.16</t>
  </si>
  <si>
    <t>38.39.42</t>
  </si>
  <si>
    <t>28.20.51</t>
  </si>
  <si>
    <t>32.10.69</t>
  </si>
  <si>
    <t>27.37.06</t>
  </si>
  <si>
    <t>29.09.53</t>
  </si>
  <si>
    <t>27.35.86</t>
  </si>
  <si>
    <t>29.31.06</t>
  </si>
  <si>
    <t>27.52.93</t>
  </si>
  <si>
    <t>29.58.12</t>
  </si>
  <si>
    <t>28.40.98</t>
  </si>
  <si>
    <t>25.49.32</t>
  </si>
  <si>
    <t>CONNOR DUNCAN</t>
  </si>
  <si>
    <t>Germiston race 6</t>
  </si>
  <si>
    <t>TULANI MALOSE</t>
  </si>
  <si>
    <t>NHAMULO MAHWAYI</t>
  </si>
  <si>
    <t>LITHA MAZIBUKWANA</t>
  </si>
  <si>
    <t>SIKHANYISELE DEKEDA</t>
  </si>
  <si>
    <t>SINELIHLE JIZA</t>
  </si>
  <si>
    <t>LUNGILE MAHWAYI</t>
  </si>
  <si>
    <t>LESEDI BOBO</t>
  </si>
  <si>
    <t>LUKE SALMON</t>
  </si>
  <si>
    <t>MPHO MAKHETHA</t>
  </si>
  <si>
    <t>NKOSINTHI NTOBELA</t>
  </si>
  <si>
    <t>MOHALE MOLOI</t>
  </si>
  <si>
    <t>NTSIKELELO FOKI</t>
  </si>
  <si>
    <t>DOMINIC LUSAWANNA</t>
  </si>
  <si>
    <t>SHERONA GOWER</t>
  </si>
  <si>
    <t>NKSINPHILE NTOMBELA</t>
  </si>
  <si>
    <t>GCU School League '18-Race 6</t>
  </si>
  <si>
    <t xml:space="preserve"> POINTS Race 6</t>
  </si>
  <si>
    <t>43.28.08</t>
  </si>
  <si>
    <t>27.19.23</t>
  </si>
  <si>
    <t>40.07.82</t>
  </si>
  <si>
    <t>27.22.06</t>
  </si>
  <si>
    <t>27.28.13</t>
  </si>
  <si>
    <t>27.47.57</t>
  </si>
  <si>
    <t>28.41.46</t>
  </si>
  <si>
    <t>28.42.75</t>
  </si>
  <si>
    <t>29.39.59</t>
  </si>
  <si>
    <t>29.55.06</t>
  </si>
  <si>
    <t>34.19.53</t>
  </si>
  <si>
    <t>38.23.90</t>
  </si>
  <si>
    <t>41.28.08</t>
  </si>
  <si>
    <t>18.38.54</t>
  </si>
  <si>
    <t>18.13.50</t>
  </si>
  <si>
    <t>19.45.44</t>
  </si>
  <si>
    <t>38.05.53</t>
  </si>
  <si>
    <t>39.09.24</t>
  </si>
  <si>
    <t>41.30.46</t>
  </si>
  <si>
    <t>41.31.02</t>
  </si>
  <si>
    <t>42.44.79</t>
  </si>
  <si>
    <t>43.57.89</t>
  </si>
  <si>
    <t>44.01.96</t>
  </si>
  <si>
    <t>47.08.08</t>
  </si>
  <si>
    <t>50.18.18</t>
  </si>
  <si>
    <t>50.24.13</t>
  </si>
  <si>
    <t>50.33.66</t>
  </si>
  <si>
    <t>52.07.55</t>
  </si>
  <si>
    <t>54.18.87</t>
  </si>
  <si>
    <t>56.27.29</t>
  </si>
  <si>
    <t>1.05.39.48</t>
  </si>
  <si>
    <t>57.09.28</t>
  </si>
  <si>
    <t>56.23.84</t>
  </si>
  <si>
    <t>56.30.09</t>
  </si>
  <si>
    <t>58.49.77</t>
  </si>
  <si>
    <t>1.05.43.94</t>
  </si>
  <si>
    <t>1.07.12.74</t>
  </si>
  <si>
    <t>1.07.42.54</t>
  </si>
  <si>
    <t>41.47.96</t>
  </si>
  <si>
    <t>53.26.50</t>
  </si>
  <si>
    <t>41.56.31</t>
  </si>
  <si>
    <t>47.26.07</t>
  </si>
  <si>
    <t>51.00.31</t>
  </si>
  <si>
    <t>51.24.81</t>
  </si>
  <si>
    <t>1.05.30.75</t>
  </si>
  <si>
    <t>1.10.38.20</t>
  </si>
  <si>
    <t>1.11.27.49</t>
  </si>
  <si>
    <t>44.34.51</t>
  </si>
  <si>
    <t>47.24.10</t>
  </si>
  <si>
    <t>47.08.45</t>
  </si>
  <si>
    <t>49.29.92</t>
  </si>
  <si>
    <t>47.11.18</t>
  </si>
  <si>
    <t>51.46.98</t>
  </si>
  <si>
    <t>49.30.97</t>
  </si>
  <si>
    <t>52.02.81</t>
  </si>
  <si>
    <t>52.53.58</t>
  </si>
  <si>
    <t>52.26.14</t>
  </si>
  <si>
    <t>57.49.08</t>
  </si>
  <si>
    <t>1.28.17.00</t>
  </si>
  <si>
    <t>58.05.36</t>
  </si>
  <si>
    <t>58.44.45</t>
  </si>
  <si>
    <t>58.46.83</t>
  </si>
  <si>
    <t>59.21.12</t>
  </si>
  <si>
    <t>1.08.30.61</t>
  </si>
  <si>
    <t xml:space="preserve"> race 1</t>
  </si>
  <si>
    <t xml:space="preserve"> race 2</t>
  </si>
  <si>
    <t xml:space="preserve"> Race 5</t>
  </si>
  <si>
    <t xml:space="preserve"> Race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</si>
</sst>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mm\.ss\.ms"/>
    <numFmt numFmtId="166" formatCode="[$-1C09]dd\ mmmm\ yyyy;@"/>
    <numFmt numFmtId="167" formatCode="hh:mm:ss;@"/>
    <numFmt numFmtId="168" formatCode="_ * #,##0.0000_ ;_ * \-#,##0.0000_ ;_ * &quot;-&quot;??_ ;_ @_ "/>
  </numFmts>
  <fonts count="36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4" tint="-0.249977111117893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theme="4" tint="-0.249977111117893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222222"/>
      <name val="Times New Roman"/>
      <family val="1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scheme val="minor"/>
    </font>
    <font>
      <sz val="11"/>
      <color rgb="FF000000"/>
      <name val="Calibri"/>
      <family val="2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1"/>
      <color theme="4" tint="-0.249977111117893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color rgb="FF000000"/>
      <name val="TT51t00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3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4"/>
      </left>
      <right style="thin">
        <color theme="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theme="4"/>
      </right>
      <top style="medium">
        <color indexed="64"/>
      </top>
      <bottom style="thin">
        <color theme="1" tint="0.499984740745262"/>
      </bottom>
      <diagonal/>
    </border>
    <border>
      <left style="thin">
        <color theme="4"/>
      </left>
      <right style="thin">
        <color theme="4"/>
      </right>
      <top style="medium">
        <color indexed="64"/>
      </top>
      <bottom style="thin">
        <color theme="1" tint="0.499984740745262"/>
      </bottom>
      <diagonal/>
    </border>
    <border>
      <left style="thin">
        <color theme="4"/>
      </left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 style="medium">
        <color indexed="64"/>
      </left>
      <right style="thin">
        <color theme="4"/>
      </right>
      <top/>
      <bottom/>
      <diagonal/>
    </border>
    <border>
      <left style="thin">
        <color theme="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theme="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4"/>
      </left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theme="4"/>
      </right>
      <top style="thin">
        <color theme="1" tint="0.499984740745262"/>
      </top>
      <bottom style="medium">
        <color indexed="64"/>
      </bottom>
      <diagonal/>
    </border>
    <border>
      <left style="thin">
        <color theme="4"/>
      </left>
      <right style="thin">
        <color theme="4"/>
      </right>
      <top style="thin">
        <color theme="1" tint="0.499984740745262"/>
      </top>
      <bottom style="medium">
        <color indexed="64"/>
      </bottom>
      <diagonal/>
    </border>
    <border>
      <left style="thin">
        <color theme="4"/>
      </left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4"/>
      </right>
      <top/>
      <bottom/>
      <diagonal/>
    </border>
    <border>
      <left style="thin">
        <color theme="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4"/>
      </left>
      <right style="thin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theme="4"/>
      </right>
      <top style="thin">
        <color theme="1" tint="0.499984740745262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1" tint="0.499984740745262"/>
      </top>
      <bottom style="thin">
        <color indexed="64"/>
      </bottom>
      <diagonal/>
    </border>
    <border>
      <left style="thin">
        <color theme="4"/>
      </left>
      <right style="thin">
        <color indexed="64"/>
      </right>
      <top style="thin">
        <color theme="1" tint="0.499984740745262"/>
      </top>
      <bottom style="thin">
        <color indexed="64"/>
      </bottom>
      <diagonal/>
    </border>
    <border>
      <left style="thin">
        <color indexed="64"/>
      </left>
      <right style="thin">
        <color theme="4"/>
      </right>
      <top/>
      <bottom style="thin">
        <color indexed="64"/>
      </bottom>
      <diagonal/>
    </border>
    <border>
      <left style="thin">
        <color theme="4"/>
      </left>
      <right style="thin">
        <color theme="4"/>
      </right>
      <top/>
      <bottom style="thin">
        <color indexed="64"/>
      </bottom>
      <diagonal/>
    </border>
    <border>
      <left style="thin">
        <color theme="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3" fillId="0" borderId="0"/>
  </cellStyleXfs>
  <cellXfs count="401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center"/>
    </xf>
    <xf numFmtId="1" fontId="1" fillId="0" borderId="0" xfId="0" applyNumberFormat="1" applyFont="1" applyFill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 applyAlignment="1">
      <alignment horizontal="center" wrapText="1"/>
    </xf>
    <xf numFmtId="0" fontId="1" fillId="0" borderId="3" xfId="0" applyFont="1" applyFill="1" applyBorder="1"/>
    <xf numFmtId="1" fontId="1" fillId="0" borderId="3" xfId="0" applyNumberFormat="1" applyFont="1" applyFill="1" applyBorder="1" applyAlignment="1">
      <alignment horizontal="center" wrapText="1"/>
    </xf>
    <xf numFmtId="1" fontId="1" fillId="0" borderId="3" xfId="0" applyNumberFormat="1" applyFont="1" applyFill="1" applyBorder="1" applyAlignment="1">
      <alignment horizontal="center"/>
    </xf>
    <xf numFmtId="1" fontId="1" fillId="0" borderId="4" xfId="0" applyNumberFormat="1" applyFont="1" applyFill="1" applyBorder="1" applyAlignment="1">
      <alignment horizontal="center"/>
    </xf>
    <xf numFmtId="0" fontId="1" fillId="0" borderId="3" xfId="0" applyNumberFormat="1" applyFont="1" applyFill="1" applyBorder="1"/>
    <xf numFmtId="1" fontId="1" fillId="0" borderId="4" xfId="0" applyNumberFormat="1" applyFont="1" applyFill="1" applyBorder="1" applyAlignment="1">
      <alignment horizontal="center" wrapText="1"/>
    </xf>
    <xf numFmtId="14" fontId="1" fillId="0" borderId="3" xfId="0" applyNumberFormat="1" applyFont="1" applyFill="1" applyBorder="1"/>
    <xf numFmtId="1" fontId="1" fillId="0" borderId="1" xfId="0" applyNumberFormat="1" applyFont="1" applyFill="1" applyBorder="1" applyAlignment="1">
      <alignment horizontal="center" wrapText="1"/>
    </xf>
    <xf numFmtId="165" fontId="1" fillId="0" borderId="0" xfId="0" applyNumberFormat="1" applyFont="1" applyFill="1" applyAlignment="1">
      <alignment horizontal="center"/>
    </xf>
    <xf numFmtId="1" fontId="1" fillId="0" borderId="5" xfId="0" applyNumberFormat="1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wrapText="1"/>
    </xf>
    <xf numFmtId="1" fontId="1" fillId="3" borderId="2" xfId="0" applyNumberFormat="1" applyFont="1" applyFill="1" applyBorder="1" applyAlignment="1">
      <alignment horizontal="center" wrapText="1"/>
    </xf>
    <xf numFmtId="0" fontId="6" fillId="0" borderId="0" xfId="0" applyFont="1" applyAlignment="1">
      <alignment horizontal="center"/>
    </xf>
    <xf numFmtId="166" fontId="1" fillId="0" borderId="3" xfId="0" applyNumberFormat="1" applyFont="1" applyFill="1" applyBorder="1" applyAlignment="1">
      <alignment horizontal="right"/>
    </xf>
    <xf numFmtId="0" fontId="1" fillId="0" borderId="0" xfId="0" applyFont="1" applyFill="1" applyAlignment="1">
      <alignment horizontal="right"/>
    </xf>
    <xf numFmtId="166" fontId="1" fillId="0" borderId="0" xfId="0" applyNumberFormat="1" applyFont="1" applyFill="1" applyAlignment="1">
      <alignment horizontal="right"/>
    </xf>
    <xf numFmtId="0" fontId="6" fillId="0" borderId="0" xfId="0" applyFont="1"/>
    <xf numFmtId="15" fontId="0" fillId="0" borderId="0" xfId="0" applyNumberFormat="1" applyAlignment="1">
      <alignment horizontal="center"/>
    </xf>
    <xf numFmtId="0" fontId="6" fillId="0" borderId="0" xfId="0" applyFont="1" applyAlignment="1">
      <alignment horizontal="right"/>
    </xf>
    <xf numFmtId="0" fontId="1" fillId="0" borderId="0" xfId="0" applyFont="1" applyFill="1" applyAlignment="1">
      <alignment horizontal="left"/>
    </xf>
    <xf numFmtId="0" fontId="1" fillId="0" borderId="2" xfId="0" applyFont="1" applyFill="1" applyBorder="1" applyAlignment="1">
      <alignment horizontal="left" wrapText="1"/>
    </xf>
    <xf numFmtId="14" fontId="1" fillId="0" borderId="3" xfId="0" applyNumberFormat="1" applyFont="1" applyFill="1" applyBorder="1" applyAlignment="1">
      <alignment horizontal="left"/>
    </xf>
    <xf numFmtId="0" fontId="1" fillId="0" borderId="3" xfId="0" applyFont="1" applyFill="1" applyBorder="1" applyAlignment="1">
      <alignment horizontal="left"/>
    </xf>
    <xf numFmtId="0" fontId="1" fillId="0" borderId="3" xfId="0" applyNumberFormat="1" applyFont="1" applyFill="1" applyBorder="1" applyAlignment="1">
      <alignment horizontal="left"/>
    </xf>
    <xf numFmtId="0" fontId="0" fillId="0" borderId="0" xfId="0" applyFill="1"/>
    <xf numFmtId="1" fontId="1" fillId="2" borderId="3" xfId="0" applyNumberFormat="1" applyFont="1" applyFill="1" applyBorder="1" applyAlignment="1">
      <alignment horizontal="center" wrapText="1"/>
    </xf>
    <xf numFmtId="1" fontId="10" fillId="0" borderId="4" xfId="0" applyNumberFormat="1" applyFont="1" applyFill="1" applyBorder="1" applyAlignment="1">
      <alignment horizontal="center" wrapText="1"/>
    </xf>
    <xf numFmtId="1" fontId="10" fillId="0" borderId="3" xfId="0" applyNumberFormat="1" applyFont="1" applyFill="1" applyBorder="1" applyAlignment="1">
      <alignment horizontal="center"/>
    </xf>
    <xf numFmtId="1" fontId="11" fillId="0" borderId="3" xfId="0" applyNumberFormat="1" applyFont="1" applyFill="1" applyBorder="1" applyAlignment="1">
      <alignment horizontal="center"/>
    </xf>
    <xf numFmtId="15" fontId="0" fillId="0" borderId="0" xfId="0" applyNumberFormat="1" applyFill="1" applyAlignment="1">
      <alignment horizontal="center"/>
    </xf>
    <xf numFmtId="0" fontId="6" fillId="0" borderId="0" xfId="0" applyFont="1" applyFill="1"/>
    <xf numFmtId="1" fontId="1" fillId="0" borderId="4" xfId="0" quotePrefix="1" applyNumberFormat="1" applyFont="1" applyFill="1" applyBorder="1" applyAlignment="1">
      <alignment horizontal="center" wrapText="1"/>
    </xf>
    <xf numFmtId="166" fontId="1" fillId="0" borderId="2" xfId="0" applyNumberFormat="1" applyFont="1" applyFill="1" applyBorder="1" applyAlignment="1">
      <alignment horizontal="left" wrapText="1"/>
    </xf>
    <xf numFmtId="0" fontId="1" fillId="0" borderId="3" xfId="0" applyFont="1" applyFill="1" applyBorder="1" applyAlignment="1"/>
    <xf numFmtId="1" fontId="1" fillId="0" borderId="3" xfId="0" quotePrefix="1" applyNumberFormat="1" applyFont="1" applyFill="1" applyBorder="1" applyAlignment="1">
      <alignment horizontal="center" wrapText="1"/>
    </xf>
    <xf numFmtId="0" fontId="1" fillId="0" borderId="0" xfId="0" applyFont="1" applyFill="1" applyBorder="1"/>
    <xf numFmtId="1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168" fontId="1" fillId="2" borderId="3" xfId="1" applyNumberFormat="1" applyFont="1" applyFill="1" applyBorder="1" applyAlignment="1">
      <alignment horizontal="center" wrapText="1"/>
    </xf>
    <xf numFmtId="168" fontId="1" fillId="0" borderId="0" xfId="0" applyNumberFormat="1" applyFont="1" applyFill="1" applyAlignment="1">
      <alignment horizontal="center"/>
    </xf>
    <xf numFmtId="167" fontId="1" fillId="2" borderId="3" xfId="1" applyNumberFormat="1" applyFont="1" applyFill="1" applyBorder="1" applyAlignment="1">
      <alignment horizontal="center" wrapText="1"/>
    </xf>
    <xf numFmtId="167" fontId="1" fillId="0" borderId="0" xfId="1" applyNumberFormat="1" applyFont="1" applyFill="1" applyAlignment="1">
      <alignment horizontal="center"/>
    </xf>
    <xf numFmtId="15" fontId="0" fillId="2" borderId="0" xfId="0" applyNumberFormat="1" applyFill="1" applyAlignment="1">
      <alignment horizontal="center"/>
    </xf>
    <xf numFmtId="0" fontId="0" fillId="2" borderId="0" xfId="0" applyFill="1"/>
    <xf numFmtId="0" fontId="1" fillId="0" borderId="5" xfId="0" applyNumberFormat="1" applyFont="1" applyFill="1" applyBorder="1"/>
    <xf numFmtId="1" fontId="1" fillId="0" borderId="5" xfId="0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/>
    <xf numFmtId="0" fontId="1" fillId="0" borderId="5" xfId="0" applyFont="1" applyFill="1" applyBorder="1" applyAlignment="1">
      <alignment horizontal="left"/>
    </xf>
    <xf numFmtId="1" fontId="14" fillId="0" borderId="4" xfId="0" applyNumberFormat="1" applyFont="1" applyFill="1" applyBorder="1" applyAlignment="1">
      <alignment horizontal="center" wrapText="1"/>
    </xf>
    <xf numFmtId="1" fontId="14" fillId="0" borderId="3" xfId="0" applyNumberFormat="1" applyFont="1" applyFill="1" applyBorder="1" applyAlignment="1">
      <alignment horizontal="center"/>
    </xf>
    <xf numFmtId="1" fontId="14" fillId="0" borderId="3" xfId="0" applyNumberFormat="1" applyFont="1" applyFill="1" applyBorder="1" applyAlignment="1">
      <alignment horizontal="center" wrapText="1"/>
    </xf>
    <xf numFmtId="0" fontId="1" fillId="0" borderId="5" xfId="0" applyFont="1" applyFill="1" applyBorder="1" applyAlignment="1">
      <alignment vertical="center"/>
    </xf>
    <xf numFmtId="1" fontId="15" fillId="0" borderId="3" xfId="0" applyNumberFormat="1" applyFont="1" applyFill="1" applyBorder="1" applyAlignment="1">
      <alignment horizontal="center"/>
    </xf>
    <xf numFmtId="1" fontId="15" fillId="0" borderId="3" xfId="0" applyNumberFormat="1" applyFont="1" applyFill="1" applyBorder="1" applyAlignment="1">
      <alignment horizontal="center" wrapText="1"/>
    </xf>
    <xf numFmtId="0" fontId="1" fillId="0" borderId="3" xfId="3" applyFont="1" applyFill="1" applyBorder="1"/>
    <xf numFmtId="0" fontId="1" fillId="0" borderId="6" xfId="0" applyNumberFormat="1" applyFont="1" applyFill="1" applyBorder="1"/>
    <xf numFmtId="1" fontId="7" fillId="0" borderId="4" xfId="0" applyNumberFormat="1" applyFont="1" applyFill="1" applyBorder="1" applyAlignment="1">
      <alignment horizontal="center" wrapText="1"/>
    </xf>
    <xf numFmtId="0" fontId="1" fillId="0" borderId="0" xfId="0" applyNumberFormat="1" applyFont="1" applyFill="1" applyBorder="1"/>
    <xf numFmtId="0" fontId="0" fillId="0" borderId="0" xfId="0" applyAlignment="1">
      <alignment horizontal="left"/>
    </xf>
    <xf numFmtId="1" fontId="5" fillId="6" borderId="4" xfId="0" applyNumberFormat="1" applyFont="1" applyFill="1" applyBorder="1" applyAlignment="1">
      <alignment horizontal="center" wrapText="1"/>
    </xf>
    <xf numFmtId="1" fontId="5" fillId="6" borderId="3" xfId="0" applyNumberFormat="1" applyFont="1" applyFill="1" applyBorder="1" applyAlignment="1">
      <alignment horizontal="center" wrapText="1"/>
    </xf>
    <xf numFmtId="1" fontId="5" fillId="0" borderId="3" xfId="0" applyNumberFormat="1" applyFont="1" applyFill="1" applyBorder="1" applyAlignment="1">
      <alignment horizontal="center" wrapText="1"/>
    </xf>
    <xf numFmtId="1" fontId="5" fillId="0" borderId="4" xfId="0" applyNumberFormat="1" applyFont="1" applyFill="1" applyBorder="1" applyAlignment="1">
      <alignment horizontal="center" wrapText="1"/>
    </xf>
    <xf numFmtId="1" fontId="5" fillId="6" borderId="4" xfId="0" quotePrefix="1" applyNumberFormat="1" applyFont="1" applyFill="1" applyBorder="1" applyAlignment="1">
      <alignment horizontal="center" wrapText="1"/>
    </xf>
    <xf numFmtId="0" fontId="1" fillId="0" borderId="3" xfId="3" applyNumberFormat="1" applyFont="1" applyFill="1" applyBorder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1" fontId="1" fillId="0" borderId="9" xfId="0" applyNumberFormat="1" applyFont="1" applyFill="1" applyBorder="1" applyAlignment="1">
      <alignment horizontal="center" wrapText="1"/>
    </xf>
    <xf numFmtId="0" fontId="0" fillId="0" borderId="3" xfId="0" pivotButton="1" applyBorder="1"/>
    <xf numFmtId="0" fontId="20" fillId="0" borderId="0" xfId="0" applyFont="1" applyAlignment="1">
      <alignment horizontal="center"/>
    </xf>
    <xf numFmtId="0" fontId="0" fillId="0" borderId="0" xfId="0" pivotButton="1"/>
    <xf numFmtId="1" fontId="1" fillId="0" borderId="4" xfId="1" quotePrefix="1" applyNumberFormat="1" applyFont="1" applyFill="1" applyBorder="1" applyAlignment="1">
      <alignment horizontal="center" wrapText="1"/>
    </xf>
    <xf numFmtId="1" fontId="1" fillId="0" borderId="4" xfId="1" applyNumberFormat="1" applyFont="1" applyFill="1" applyBorder="1" applyAlignment="1">
      <alignment horizontal="center" wrapText="1"/>
    </xf>
    <xf numFmtId="1" fontId="1" fillId="3" borderId="3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center"/>
    </xf>
    <xf numFmtId="166" fontId="1" fillId="0" borderId="3" xfId="3" applyNumberFormat="1" applyFont="1" applyFill="1" applyBorder="1" applyAlignment="1">
      <alignment horizontal="right"/>
    </xf>
    <xf numFmtId="0" fontId="22" fillId="0" borderId="0" xfId="0" applyFont="1"/>
    <xf numFmtId="1" fontId="1" fillId="0" borderId="3" xfId="1" quotePrefix="1" applyNumberFormat="1" applyFont="1" applyFill="1" applyBorder="1" applyAlignment="1">
      <alignment horizontal="center" wrapText="1"/>
    </xf>
    <xf numFmtId="1" fontId="1" fillId="0" borderId="3" xfId="1" applyNumberFormat="1" applyFont="1" applyFill="1" applyBorder="1" applyAlignment="1">
      <alignment horizontal="center" wrapText="1"/>
    </xf>
    <xf numFmtId="0" fontId="20" fillId="0" borderId="3" xfId="0" applyFont="1" applyBorder="1"/>
    <xf numFmtId="0" fontId="1" fillId="0" borderId="3" xfId="3" applyFont="1" applyFill="1" applyBorder="1" applyAlignment="1">
      <alignment horizontal="left"/>
    </xf>
    <xf numFmtId="1" fontId="14" fillId="0" borderId="4" xfId="0" applyNumberFormat="1" applyFont="1" applyFill="1" applyBorder="1" applyAlignment="1">
      <alignment horizontal="center"/>
    </xf>
    <xf numFmtId="1" fontId="11" fillId="0" borderId="4" xfId="0" applyNumberFormat="1" applyFont="1" applyFill="1" applyBorder="1" applyAlignment="1">
      <alignment horizontal="center"/>
    </xf>
    <xf numFmtId="1" fontId="10" fillId="0" borderId="4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/>
    </xf>
    <xf numFmtId="0" fontId="1" fillId="0" borderId="6" xfId="0" applyFont="1" applyFill="1" applyBorder="1"/>
    <xf numFmtId="0" fontId="1" fillId="0" borderId="3" xfId="0" applyNumberFormat="1" applyFont="1" applyFill="1" applyBorder="1" applyAlignment="1">
      <alignment horizontal="center"/>
    </xf>
    <xf numFmtId="0" fontId="1" fillId="0" borderId="2" xfId="0" applyFont="1" applyFill="1" applyBorder="1"/>
    <xf numFmtId="1" fontId="23" fillId="0" borderId="4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 wrapText="1"/>
    </xf>
    <xf numFmtId="1" fontId="1" fillId="8" borderId="3" xfId="0" applyNumberFormat="1" applyFont="1" applyFill="1" applyBorder="1" applyAlignment="1">
      <alignment horizontal="center" wrapText="1"/>
    </xf>
    <xf numFmtId="164" fontId="1" fillId="8" borderId="3" xfId="0" applyNumberFormat="1" applyFont="1" applyFill="1" applyBorder="1" applyAlignment="1">
      <alignment horizontal="center" wrapText="1"/>
    </xf>
    <xf numFmtId="166" fontId="1" fillId="0" borderId="3" xfId="0" quotePrefix="1" applyNumberFormat="1" applyFont="1" applyFill="1" applyBorder="1" applyAlignment="1">
      <alignment horizontal="right"/>
    </xf>
    <xf numFmtId="1" fontId="24" fillId="0" borderId="4" xfId="0" applyNumberFormat="1" applyFont="1" applyFill="1" applyBorder="1" applyAlignment="1">
      <alignment horizontal="center" wrapText="1"/>
    </xf>
    <xf numFmtId="1" fontId="24" fillId="0" borderId="3" xfId="0" applyNumberFormat="1" applyFont="1" applyFill="1" applyBorder="1" applyAlignment="1">
      <alignment horizontal="center" wrapText="1"/>
    </xf>
    <xf numFmtId="1" fontId="24" fillId="0" borderId="3" xfId="0" applyNumberFormat="1" applyFont="1" applyFill="1" applyBorder="1" applyAlignment="1">
      <alignment horizontal="center"/>
    </xf>
    <xf numFmtId="1" fontId="24" fillId="0" borderId="4" xfId="0" applyNumberFormat="1" applyFont="1" applyFill="1" applyBorder="1" applyAlignment="1">
      <alignment horizontal="center"/>
    </xf>
    <xf numFmtId="1" fontId="14" fillId="0" borderId="1" xfId="0" applyNumberFormat="1" applyFont="1" applyFill="1" applyBorder="1" applyAlignment="1">
      <alignment horizontal="center" wrapText="1"/>
    </xf>
    <xf numFmtId="1" fontId="24" fillId="0" borderId="3" xfId="1" quotePrefix="1" applyNumberFormat="1" applyFont="1" applyFill="1" applyBorder="1" applyAlignment="1">
      <alignment horizontal="center" wrapText="1"/>
    </xf>
    <xf numFmtId="1" fontId="14" fillId="0" borderId="5" xfId="0" applyNumberFormat="1" applyFont="1" applyFill="1" applyBorder="1" applyAlignment="1">
      <alignment horizontal="center"/>
    </xf>
    <xf numFmtId="1" fontId="14" fillId="0" borderId="1" xfId="0" applyNumberFormat="1" applyFont="1" applyFill="1" applyBorder="1" applyAlignment="1">
      <alignment horizontal="center"/>
    </xf>
    <xf numFmtId="1" fontId="1" fillId="3" borderId="2" xfId="0" applyNumberFormat="1" applyFont="1" applyFill="1" applyBorder="1" applyAlignment="1">
      <alignment horizontal="center" vertical="center" wrapText="1"/>
    </xf>
    <xf numFmtId="164" fontId="1" fillId="0" borderId="0" xfId="1" applyNumberFormat="1" applyFont="1" applyFill="1" applyAlignment="1">
      <alignment horizontal="center"/>
    </xf>
    <xf numFmtId="1" fontId="1" fillId="8" borderId="2" xfId="0" applyNumberFormat="1" applyFont="1" applyFill="1" applyBorder="1" applyAlignment="1">
      <alignment horizontal="center" vertical="center" wrapText="1"/>
    </xf>
    <xf numFmtId="1" fontId="1" fillId="9" borderId="2" xfId="0" applyNumberFormat="1" applyFont="1" applyFill="1" applyBorder="1" applyAlignment="1">
      <alignment horizontal="center" vertical="center" wrapText="1"/>
    </xf>
    <xf numFmtId="168" fontId="1" fillId="2" borderId="7" xfId="0" applyNumberFormat="1" applyFont="1" applyFill="1" applyBorder="1" applyAlignment="1">
      <alignment horizontal="center" wrapText="1"/>
    </xf>
    <xf numFmtId="168" fontId="1" fillId="2" borderId="7" xfId="0" applyNumberFormat="1" applyFont="1" applyFill="1" applyBorder="1" applyAlignment="1"/>
    <xf numFmtId="0" fontId="0" fillId="0" borderId="0" xfId="0" applyBorder="1"/>
    <xf numFmtId="1" fontId="1" fillId="7" borderId="2" xfId="0" applyNumberFormat="1" applyFont="1" applyFill="1" applyBorder="1" applyAlignment="1">
      <alignment horizontal="center" vertical="center" wrapText="1"/>
    </xf>
    <xf numFmtId="1" fontId="1" fillId="5" borderId="2" xfId="0" applyNumberFormat="1" applyFont="1" applyFill="1" applyBorder="1" applyAlignment="1">
      <alignment horizontal="center" vertical="center" wrapText="1"/>
    </xf>
    <xf numFmtId="1" fontId="1" fillId="0" borderId="9" xfId="0" applyNumberFormat="1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66" fontId="1" fillId="0" borderId="0" xfId="0" applyNumberFormat="1" applyFont="1" applyFill="1" applyBorder="1" applyAlignment="1">
      <alignment horizontal="right"/>
    </xf>
    <xf numFmtId="0" fontId="1" fillId="0" borderId="5" xfId="0" applyNumberFormat="1" applyFont="1" applyFill="1" applyBorder="1" applyAlignment="1">
      <alignment horizontal="left"/>
    </xf>
    <xf numFmtId="0" fontId="18" fillId="6" borderId="13" xfId="0" applyFont="1" applyFill="1" applyBorder="1" applyAlignment="1">
      <alignment horizontal="left" indent="2"/>
    </xf>
    <xf numFmtId="0" fontId="18" fillId="0" borderId="14" xfId="0" applyFont="1" applyBorder="1" applyAlignment="1">
      <alignment horizontal="left" indent="2"/>
    </xf>
    <xf numFmtId="0" fontId="1" fillId="0" borderId="0" xfId="0" applyFont="1"/>
    <xf numFmtId="0" fontId="1" fillId="0" borderId="3" xfId="0" applyFont="1" applyBorder="1"/>
    <xf numFmtId="0" fontId="20" fillId="0" borderId="0" xfId="0" applyFont="1"/>
    <xf numFmtId="1" fontId="26" fillId="0" borderId="4" xfId="0" applyNumberFormat="1" applyFont="1" applyFill="1" applyBorder="1" applyAlignment="1">
      <alignment horizontal="center" wrapText="1"/>
    </xf>
    <xf numFmtId="1" fontId="26" fillId="0" borderId="4" xfId="0" applyNumberFormat="1" applyFont="1" applyFill="1" applyBorder="1" applyAlignment="1">
      <alignment horizontal="center"/>
    </xf>
    <xf numFmtId="1" fontId="3" fillId="0" borderId="3" xfId="0" applyNumberFormat="1" applyFont="1" applyFill="1" applyBorder="1" applyAlignment="1">
      <alignment horizontal="center" wrapText="1"/>
    </xf>
    <xf numFmtId="1" fontId="26" fillId="0" borderId="3" xfId="1" quotePrefix="1" applyNumberFormat="1" applyFont="1" applyFill="1" applyBorder="1" applyAlignment="1">
      <alignment horizontal="center" wrapText="1"/>
    </xf>
    <xf numFmtId="0" fontId="20" fillId="9" borderId="0" xfId="0" applyFont="1" applyFill="1" applyAlignment="1">
      <alignment horizontal="center"/>
    </xf>
    <xf numFmtId="0" fontId="17" fillId="0" borderId="15" xfId="0" applyFont="1" applyBorder="1" applyAlignment="1">
      <alignment horizontal="center" vertical="center"/>
    </xf>
    <xf numFmtId="0" fontId="17" fillId="0" borderId="16" xfId="0" applyFont="1" applyBorder="1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17" fillId="0" borderId="6" xfId="0" applyFont="1" applyBorder="1" applyAlignment="1">
      <alignment vertical="center"/>
    </xf>
    <xf numFmtId="0" fontId="0" fillId="0" borderId="0" xfId="0" applyFont="1" applyAlignment="1">
      <alignment horizontal="left" indent="2"/>
    </xf>
    <xf numFmtId="0" fontId="0" fillId="0" borderId="0" xfId="0" applyFont="1"/>
    <xf numFmtId="0" fontId="1" fillId="0" borderId="2" xfId="0" applyNumberFormat="1" applyFont="1" applyFill="1" applyBorder="1"/>
    <xf numFmtId="0" fontId="1" fillId="0" borderId="0" xfId="0" pivotButton="1" applyFont="1"/>
    <xf numFmtId="0" fontId="0" fillId="0" borderId="0" xfId="0" applyFont="1" applyAlignment="1">
      <alignment horizontal="left"/>
    </xf>
    <xf numFmtId="0" fontId="0" fillId="0" borderId="0" xfId="0" applyFont="1" applyAlignment="1">
      <alignment horizontal="left" indent="1"/>
    </xf>
    <xf numFmtId="0" fontId="18" fillId="6" borderId="13" xfId="0" applyNumberFormat="1" applyFont="1" applyFill="1" applyBorder="1" applyAlignment="1">
      <alignment horizontal="center"/>
    </xf>
    <xf numFmtId="0" fontId="18" fillId="0" borderId="14" xfId="0" applyNumberFormat="1" applyFont="1" applyBorder="1" applyAlignment="1">
      <alignment horizontal="center"/>
    </xf>
    <xf numFmtId="0" fontId="18" fillId="0" borderId="14" xfId="0" applyFont="1" applyBorder="1" applyAlignment="1">
      <alignment horizontal="left" indent="1"/>
    </xf>
    <xf numFmtId="0" fontId="18" fillId="6" borderId="13" xfId="0" applyFont="1" applyFill="1" applyBorder="1" applyAlignment="1">
      <alignment horizontal="left" indent="1"/>
    </xf>
    <xf numFmtId="0" fontId="0" fillId="0" borderId="12" xfId="0" applyBorder="1"/>
    <xf numFmtId="0" fontId="0" fillId="0" borderId="17" xfId="0" applyBorder="1"/>
    <xf numFmtId="1" fontId="5" fillId="6" borderId="9" xfId="0" applyNumberFormat="1" applyFont="1" applyFill="1" applyBorder="1" applyAlignment="1">
      <alignment horizontal="center" wrapText="1"/>
    </xf>
    <xf numFmtId="0" fontId="0" fillId="0" borderId="18" xfId="0" applyBorder="1"/>
    <xf numFmtId="1" fontId="5" fillId="0" borderId="4" xfId="0" applyNumberFormat="1" applyFont="1" applyBorder="1" applyAlignment="1">
      <alignment horizontal="center" wrapText="1"/>
    </xf>
    <xf numFmtId="1" fontId="5" fillId="0" borderId="3" xfId="0" applyNumberFormat="1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 wrapText="1"/>
    </xf>
    <xf numFmtId="1" fontId="5" fillId="6" borderId="1" xfId="0" applyNumberFormat="1" applyFont="1" applyFill="1" applyBorder="1" applyAlignment="1">
      <alignment horizontal="center" wrapText="1"/>
    </xf>
    <xf numFmtId="0" fontId="18" fillId="0" borderId="14" xfId="0" applyFont="1" applyBorder="1" applyAlignment="1">
      <alignment horizontal="left"/>
    </xf>
    <xf numFmtId="0" fontId="29" fillId="0" borderId="15" xfId="0" applyFont="1" applyBorder="1" applyAlignment="1">
      <alignment vertical="center"/>
    </xf>
    <xf numFmtId="0" fontId="28" fillId="0" borderId="0" xfId="0" applyFont="1"/>
    <xf numFmtId="0" fontId="29" fillId="0" borderId="8" xfId="0" applyFont="1" applyBorder="1" applyAlignment="1">
      <alignment horizontal="center" vertical="center"/>
    </xf>
    <xf numFmtId="0" fontId="29" fillId="0" borderId="6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27" fillId="0" borderId="0" xfId="0" applyFont="1" applyAlignment="1">
      <alignment horizontal="right" vertical="center"/>
    </xf>
    <xf numFmtId="0" fontId="16" fillId="0" borderId="6" xfId="0" applyFont="1" applyBorder="1" applyAlignment="1">
      <alignment vertical="center"/>
    </xf>
    <xf numFmtId="0" fontId="28" fillId="0" borderId="8" xfId="0" applyFont="1" applyBorder="1" applyAlignment="1">
      <alignment horizontal="center" vertical="center"/>
    </xf>
    <xf numFmtId="0" fontId="27" fillId="0" borderId="6" xfId="0" applyFont="1" applyBorder="1" applyAlignment="1">
      <alignment vertical="center" wrapText="1"/>
    </xf>
    <xf numFmtId="0" fontId="16" fillId="0" borderId="8" xfId="0" applyFont="1" applyBorder="1" applyAlignment="1">
      <alignment horizontal="center" vertical="center"/>
    </xf>
    <xf numFmtId="0" fontId="16" fillId="0" borderId="6" xfId="0" applyFont="1" applyBorder="1" applyAlignment="1">
      <alignment vertical="center" wrapText="1"/>
    </xf>
    <xf numFmtId="0" fontId="21" fillId="0" borderId="6" xfId="0" applyFont="1" applyBorder="1" applyAlignment="1">
      <alignment vertical="center" wrapText="1"/>
    </xf>
    <xf numFmtId="0" fontId="27" fillId="0" borderId="6" xfId="0" applyFont="1" applyBorder="1" applyAlignment="1">
      <alignment vertical="center"/>
    </xf>
    <xf numFmtId="0" fontId="16" fillId="0" borderId="8" xfId="0" applyFont="1" applyBorder="1" applyAlignment="1">
      <alignment horizontal="center" vertical="center" wrapText="1"/>
    </xf>
    <xf numFmtId="0" fontId="17" fillId="0" borderId="6" xfId="0" applyFont="1" applyBorder="1" applyAlignment="1">
      <alignment vertical="center" wrapText="1"/>
    </xf>
    <xf numFmtId="0" fontId="29" fillId="0" borderId="0" xfId="0" applyFont="1" applyFill="1" applyBorder="1" applyAlignment="1">
      <alignment vertical="center"/>
    </xf>
    <xf numFmtId="0" fontId="17" fillId="3" borderId="20" xfId="0" applyFont="1" applyFill="1" applyBorder="1" applyAlignment="1">
      <alignment vertical="center"/>
    </xf>
    <xf numFmtId="0" fontId="17" fillId="3" borderId="6" xfId="0" applyFont="1" applyFill="1" applyBorder="1" applyAlignment="1">
      <alignment vertical="center"/>
    </xf>
    <xf numFmtId="0" fontId="30" fillId="0" borderId="6" xfId="0" applyFont="1" applyBorder="1" applyAlignment="1">
      <alignment vertical="center"/>
    </xf>
    <xf numFmtId="0" fontId="17" fillId="3" borderId="19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/>
    </xf>
    <xf numFmtId="0" fontId="1" fillId="0" borderId="0" xfId="3" applyFont="1" applyFill="1" applyBorder="1"/>
    <xf numFmtId="0" fontId="1" fillId="0" borderId="2" xfId="3" applyFont="1" applyFill="1" applyBorder="1"/>
    <xf numFmtId="0" fontId="1" fillId="0" borderId="5" xfId="3" applyFont="1" applyFill="1" applyBorder="1"/>
    <xf numFmtId="0" fontId="1" fillId="3" borderId="3" xfId="3" applyFont="1" applyFill="1" applyBorder="1"/>
    <xf numFmtId="0" fontId="1" fillId="3" borderId="3" xfId="3" applyFont="1" applyFill="1" applyBorder="1" applyAlignment="1">
      <alignment horizontal="left"/>
    </xf>
    <xf numFmtId="0" fontId="25" fillId="0" borderId="2" xfId="0" applyFont="1" applyFill="1" applyBorder="1"/>
    <xf numFmtId="0" fontId="1" fillId="0" borderId="15" xfId="0" applyFont="1" applyBorder="1" applyAlignment="1">
      <alignment vertical="center"/>
    </xf>
    <xf numFmtId="0" fontId="1" fillId="0" borderId="2" xfId="0" applyFont="1" applyBorder="1"/>
    <xf numFmtId="0" fontId="1" fillId="0" borderId="8" xfId="0" applyFont="1" applyBorder="1" applyAlignment="1">
      <alignment vertical="center"/>
    </xf>
    <xf numFmtId="0" fontId="1" fillId="7" borderId="3" xfId="0" applyFont="1" applyFill="1" applyBorder="1"/>
    <xf numFmtId="0" fontId="25" fillId="0" borderId="3" xfId="0" applyFont="1" applyFill="1" applyBorder="1" applyAlignment="1">
      <alignment horizontal="right"/>
    </xf>
    <xf numFmtId="0" fontId="25" fillId="0" borderId="3" xfId="0" applyFont="1" applyBorder="1" applyAlignment="1">
      <alignment horizontal="right"/>
    </xf>
    <xf numFmtId="0" fontId="25" fillId="0" borderId="3" xfId="0" applyFont="1" applyFill="1" applyBorder="1"/>
    <xf numFmtId="0" fontId="1" fillId="5" borderId="3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right"/>
    </xf>
    <xf numFmtId="0" fontId="25" fillId="0" borderId="3" xfId="0" applyFont="1" applyBorder="1" applyAlignment="1">
      <alignment vertical="center"/>
    </xf>
    <xf numFmtId="0" fontId="1" fillId="0" borderId="0" xfId="0" applyFont="1" applyBorder="1"/>
    <xf numFmtId="15" fontId="25" fillId="0" borderId="3" xfId="0" applyNumberFormat="1" applyFont="1" applyFill="1" applyBorder="1"/>
    <xf numFmtId="0" fontId="19" fillId="0" borderId="3" xfId="0" applyFont="1" applyBorder="1"/>
    <xf numFmtId="0" fontId="19" fillId="4" borderId="3" xfId="0" applyFont="1" applyFill="1" applyBorder="1" applyAlignment="1">
      <alignment vertical="top" wrapText="1"/>
    </xf>
    <xf numFmtId="0" fontId="1" fillId="0" borderId="6" xfId="0" applyFont="1" applyBorder="1"/>
    <xf numFmtId="0" fontId="1" fillId="0" borderId="2" xfId="0" applyFont="1" applyFill="1" applyBorder="1" applyAlignment="1">
      <alignment horizontal="right" wrapText="1"/>
    </xf>
    <xf numFmtId="0" fontId="1" fillId="0" borderId="3" xfId="0" applyFont="1" applyBorder="1" applyAlignment="1">
      <alignment horizontal="right"/>
    </xf>
    <xf numFmtId="0" fontId="1" fillId="7" borderId="3" xfId="0" applyFont="1" applyFill="1" applyBorder="1" applyAlignment="1">
      <alignment horizontal="right"/>
    </xf>
    <xf numFmtId="0" fontId="1" fillId="0" borderId="3" xfId="0" applyNumberFormat="1" applyFont="1" applyFill="1" applyBorder="1" applyAlignment="1">
      <alignment horizontal="right"/>
    </xf>
    <xf numFmtId="0" fontId="25" fillId="5" borderId="3" xfId="0" applyFont="1" applyFill="1" applyBorder="1" applyAlignment="1">
      <alignment horizontal="right"/>
    </xf>
    <xf numFmtId="0" fontId="1" fillId="0" borderId="3" xfId="0" applyNumberFormat="1" applyFont="1" applyFill="1" applyBorder="1" applyAlignment="1">
      <alignment horizontal="right" wrapText="1"/>
    </xf>
    <xf numFmtId="0" fontId="1" fillId="3" borderId="3" xfId="0" applyNumberFormat="1" applyFont="1" applyFill="1" applyBorder="1" applyAlignment="1">
      <alignment horizontal="right"/>
    </xf>
    <xf numFmtId="0" fontId="1" fillId="0" borderId="5" xfId="0" applyFont="1" applyFill="1" applyBorder="1" applyAlignment="1">
      <alignment horizontal="right"/>
    </xf>
    <xf numFmtId="0" fontId="1" fillId="0" borderId="5" xfId="0" applyNumberFormat="1" applyFont="1" applyFill="1" applyBorder="1" applyAlignment="1">
      <alignment horizontal="right"/>
    </xf>
    <xf numFmtId="0" fontId="1" fillId="3" borderId="3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3" xfId="0" applyFont="1" applyBorder="1" applyAlignment="1">
      <alignment vertical="center"/>
    </xf>
    <xf numFmtId="1" fontId="12" fillId="0" borderId="4" xfId="0" applyNumberFormat="1" applyFont="1" applyFill="1" applyBorder="1" applyAlignment="1">
      <alignment horizontal="center" wrapText="1"/>
    </xf>
    <xf numFmtId="1" fontId="2" fillId="0" borderId="3" xfId="0" applyNumberFormat="1" applyFont="1" applyFill="1" applyBorder="1" applyAlignment="1">
      <alignment horizontal="center" wrapText="1"/>
    </xf>
    <xf numFmtId="0" fontId="29" fillId="0" borderId="20" xfId="0" applyFont="1" applyBorder="1" applyAlignment="1">
      <alignment vertical="center"/>
    </xf>
    <xf numFmtId="1" fontId="24" fillId="0" borderId="4" xfId="1" quotePrefix="1" applyNumberFormat="1" applyFont="1" applyFill="1" applyBorder="1" applyAlignment="1">
      <alignment horizontal="center" wrapText="1"/>
    </xf>
    <xf numFmtId="0" fontId="0" fillId="3" borderId="0" xfId="0" applyFill="1"/>
    <xf numFmtId="0" fontId="0" fillId="0" borderId="0" xfId="0" applyAlignment="1">
      <alignment horizontal="left" indent="2"/>
    </xf>
    <xf numFmtId="0" fontId="18" fillId="6" borderId="13" xfId="0" applyFont="1" applyFill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1" fontId="5" fillId="0" borderId="0" xfId="0" applyNumberFormat="1" applyFont="1" applyFill="1" applyBorder="1" applyAlignment="1">
      <alignment horizontal="center" wrapText="1"/>
    </xf>
    <xf numFmtId="1" fontId="5" fillId="6" borderId="3" xfId="0" quotePrefix="1" applyNumberFormat="1" applyFont="1" applyFill="1" applyBorder="1" applyAlignment="1">
      <alignment horizontal="center" wrapText="1"/>
    </xf>
    <xf numFmtId="1" fontId="5" fillId="0" borderId="3" xfId="0" quotePrefix="1" applyNumberFormat="1" applyFont="1" applyFill="1" applyBorder="1" applyAlignment="1">
      <alignment horizontal="center" wrapText="1"/>
    </xf>
    <xf numFmtId="1" fontId="5" fillId="0" borderId="4" xfId="0" quotePrefix="1" applyNumberFormat="1" applyFont="1" applyBorder="1" applyAlignment="1">
      <alignment horizontal="center" wrapText="1"/>
    </xf>
    <xf numFmtId="1" fontId="5" fillId="0" borderId="3" xfId="0" quotePrefix="1" applyNumberFormat="1" applyFont="1" applyBorder="1" applyAlignment="1">
      <alignment horizontal="center" wrapText="1"/>
    </xf>
    <xf numFmtId="0" fontId="18" fillId="6" borderId="21" xfId="0" applyFont="1" applyFill="1" applyBorder="1" applyAlignment="1">
      <alignment horizontal="left"/>
    </xf>
    <xf numFmtId="0" fontId="18" fillId="6" borderId="22" xfId="0" applyNumberFormat="1" applyFont="1" applyFill="1" applyBorder="1" applyAlignment="1">
      <alignment horizontal="center"/>
    </xf>
    <xf numFmtId="0" fontId="18" fillId="6" borderId="23" xfId="0" applyNumberFormat="1" applyFont="1" applyFill="1" applyBorder="1" applyAlignment="1">
      <alignment horizontal="center"/>
    </xf>
    <xf numFmtId="0" fontId="18" fillId="0" borderId="24" xfId="0" applyFont="1" applyBorder="1" applyAlignment="1">
      <alignment horizontal="left" indent="1"/>
    </xf>
    <xf numFmtId="0" fontId="18" fillId="0" borderId="25" xfId="0" applyNumberFormat="1" applyFont="1" applyBorder="1" applyAlignment="1">
      <alignment horizontal="center"/>
    </xf>
    <xf numFmtId="0" fontId="18" fillId="6" borderId="26" xfId="0" applyFont="1" applyFill="1" applyBorder="1" applyAlignment="1">
      <alignment horizontal="left" indent="2"/>
    </xf>
    <xf numFmtId="0" fontId="18" fillId="6" borderId="27" xfId="0" applyNumberFormat="1" applyFont="1" applyFill="1" applyBorder="1" applyAlignment="1">
      <alignment horizontal="center"/>
    </xf>
    <xf numFmtId="0" fontId="18" fillId="0" borderId="24" xfId="0" applyFont="1" applyBorder="1" applyAlignment="1">
      <alignment horizontal="left" indent="2"/>
    </xf>
    <xf numFmtId="0" fontId="0" fillId="0" borderId="28" xfId="0" applyBorder="1"/>
    <xf numFmtId="0" fontId="0" fillId="0" borderId="20" xfId="0" applyBorder="1"/>
    <xf numFmtId="0" fontId="18" fillId="0" borderId="24" xfId="0" applyFont="1" applyBorder="1" applyAlignment="1">
      <alignment horizontal="left"/>
    </xf>
    <xf numFmtId="0" fontId="18" fillId="0" borderId="25" xfId="0" applyFont="1" applyBorder="1" applyAlignment="1">
      <alignment horizontal="left" indent="1"/>
    </xf>
    <xf numFmtId="0" fontId="18" fillId="6" borderId="26" xfId="0" applyFont="1" applyFill="1" applyBorder="1" applyAlignment="1">
      <alignment horizontal="left" indent="1"/>
    </xf>
    <xf numFmtId="0" fontId="18" fillId="6" borderId="29" xfId="0" applyFont="1" applyFill="1" applyBorder="1" applyAlignment="1">
      <alignment horizontal="left" indent="2"/>
    </xf>
    <xf numFmtId="0" fontId="18" fillId="6" borderId="30" xfId="0" applyNumberFormat="1" applyFont="1" applyFill="1" applyBorder="1" applyAlignment="1">
      <alignment horizontal="center"/>
    </xf>
    <xf numFmtId="0" fontId="18" fillId="6" borderId="31" xfId="0" applyNumberFormat="1" applyFont="1" applyFill="1" applyBorder="1" applyAlignment="1">
      <alignment horizontal="center"/>
    </xf>
    <xf numFmtId="0" fontId="18" fillId="6" borderId="26" xfId="0" applyFont="1" applyFill="1" applyBorder="1" applyAlignment="1">
      <alignment horizontal="left"/>
    </xf>
    <xf numFmtId="0" fontId="0" fillId="0" borderId="28" xfId="0" applyBorder="1" applyAlignment="1">
      <alignment horizontal="left"/>
    </xf>
    <xf numFmtId="0" fontId="6" fillId="0" borderId="32" xfId="0" applyFont="1" applyBorder="1"/>
    <xf numFmtId="0" fontId="6" fillId="0" borderId="33" xfId="0" applyFont="1" applyBorder="1"/>
    <xf numFmtId="0" fontId="31" fillId="0" borderId="33" xfId="0" applyNumberFormat="1" applyFont="1" applyBorder="1" applyAlignment="1">
      <alignment horizontal="center"/>
    </xf>
    <xf numFmtId="0" fontId="22" fillId="0" borderId="33" xfId="0" applyFont="1" applyBorder="1"/>
    <xf numFmtId="0" fontId="22" fillId="0" borderId="16" xfId="0" applyFont="1" applyBorder="1"/>
    <xf numFmtId="0" fontId="0" fillId="0" borderId="1" xfId="0" applyBorder="1"/>
    <xf numFmtId="0" fontId="18" fillId="0" borderId="34" xfId="0" applyFont="1" applyBorder="1" applyAlignment="1">
      <alignment horizontal="left" indent="1"/>
    </xf>
    <xf numFmtId="0" fontId="18" fillId="0" borderId="34" xfId="0" applyFont="1" applyBorder="1" applyAlignment="1">
      <alignment horizontal="left" indent="2"/>
    </xf>
    <xf numFmtId="0" fontId="18" fillId="0" borderId="35" xfId="0" applyNumberFormat="1" applyFont="1" applyBorder="1" applyAlignment="1">
      <alignment horizontal="center"/>
    </xf>
    <xf numFmtId="0" fontId="18" fillId="6" borderId="36" xfId="0" applyFont="1" applyFill="1" applyBorder="1" applyAlignment="1">
      <alignment horizontal="left" indent="2"/>
    </xf>
    <xf numFmtId="0" fontId="18" fillId="6" borderId="37" xfId="0" applyNumberFormat="1" applyFont="1" applyFill="1" applyBorder="1" applyAlignment="1">
      <alignment horizontal="center"/>
    </xf>
    <xf numFmtId="0" fontId="18" fillId="6" borderId="38" xfId="0" applyFont="1" applyFill="1" applyBorder="1" applyAlignment="1">
      <alignment horizontal="left" indent="2"/>
    </xf>
    <xf numFmtId="0" fontId="18" fillId="6" borderId="39" xfId="0" applyNumberFormat="1" applyFont="1" applyFill="1" applyBorder="1" applyAlignment="1">
      <alignment horizontal="center"/>
    </xf>
    <xf numFmtId="0" fontId="18" fillId="6" borderId="40" xfId="0" applyNumberFormat="1" applyFont="1" applyFill="1" applyBorder="1" applyAlignment="1">
      <alignment horizontal="center"/>
    </xf>
    <xf numFmtId="0" fontId="18" fillId="0" borderId="41" xfId="0" applyFont="1" applyBorder="1" applyAlignment="1">
      <alignment horizontal="left" indent="2"/>
    </xf>
    <xf numFmtId="0" fontId="18" fillId="0" borderId="42" xfId="0" applyNumberFormat="1" applyFont="1" applyBorder="1" applyAlignment="1">
      <alignment horizontal="center"/>
    </xf>
    <xf numFmtId="0" fontId="18" fillId="0" borderId="43" xfId="0" applyNumberFormat="1" applyFont="1" applyBorder="1" applyAlignment="1">
      <alignment horizontal="center"/>
    </xf>
    <xf numFmtId="0" fontId="18" fillId="0" borderId="44" xfId="0" applyFont="1" applyBorder="1" applyAlignment="1">
      <alignment horizontal="left"/>
    </xf>
    <xf numFmtId="0" fontId="18" fillId="6" borderId="37" xfId="0" applyFont="1" applyFill="1" applyBorder="1" applyAlignment="1">
      <alignment horizontal="left" indent="2"/>
    </xf>
    <xf numFmtId="0" fontId="0" fillId="0" borderId="1" xfId="0" applyBorder="1" applyAlignment="1">
      <alignment horizontal="left"/>
    </xf>
    <xf numFmtId="0" fontId="18" fillId="6" borderId="37" xfId="0" applyFont="1" applyFill="1" applyBorder="1" applyAlignment="1">
      <alignment horizontal="center"/>
    </xf>
    <xf numFmtId="0" fontId="18" fillId="0" borderId="35" xfId="0" applyFont="1" applyBorder="1" applyAlignment="1">
      <alignment horizontal="center"/>
    </xf>
    <xf numFmtId="0" fontId="18" fillId="6" borderId="39" xfId="0" applyFont="1" applyFill="1" applyBorder="1" applyAlignment="1">
      <alignment horizontal="center"/>
    </xf>
    <xf numFmtId="0" fontId="18" fillId="6" borderId="40" xfId="0" applyFont="1" applyFill="1" applyBorder="1" applyAlignment="1">
      <alignment horizontal="center"/>
    </xf>
    <xf numFmtId="0" fontId="5" fillId="6" borderId="8" xfId="0" applyFont="1" applyFill="1" applyBorder="1" applyAlignment="1">
      <alignment vertical="center"/>
    </xf>
    <xf numFmtId="2" fontId="1" fillId="0" borderId="3" xfId="0" applyNumberFormat="1" applyFont="1" applyFill="1" applyBorder="1" applyAlignment="1">
      <alignment horizontal="center" wrapText="1"/>
    </xf>
    <xf numFmtId="2" fontId="1" fillId="0" borderId="3" xfId="0" quotePrefix="1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 wrapText="1"/>
    </xf>
    <xf numFmtId="0" fontId="0" fillId="0" borderId="3" xfId="0" applyFont="1" applyBorder="1"/>
    <xf numFmtId="0" fontId="20" fillId="9" borderId="3" xfId="0" applyFont="1" applyFill="1" applyBorder="1"/>
    <xf numFmtId="166" fontId="1" fillId="0" borderId="2" xfId="0" applyNumberFormat="1" applyFont="1" applyFill="1" applyBorder="1" applyAlignment="1">
      <alignment horizontal="right"/>
    </xf>
    <xf numFmtId="1" fontId="7" fillId="0" borderId="3" xfId="0" applyNumberFormat="1" applyFont="1" applyFill="1" applyBorder="1" applyAlignment="1">
      <alignment horizontal="center" wrapText="1"/>
    </xf>
    <xf numFmtId="0" fontId="25" fillId="0" borderId="2" xfId="0" applyFont="1" applyFill="1" applyBorder="1" applyAlignment="1">
      <alignment horizontal="right"/>
    </xf>
    <xf numFmtId="0" fontId="5" fillId="0" borderId="3" xfId="0" applyNumberFormat="1" applyFont="1" applyFill="1" applyBorder="1"/>
    <xf numFmtId="0" fontId="1" fillId="0" borderId="3" xfId="0" applyFont="1" applyFill="1" applyBorder="1" applyAlignment="1">
      <alignment horizontal="center"/>
    </xf>
    <xf numFmtId="1" fontId="1" fillId="0" borderId="1" xfId="0" quotePrefix="1" applyNumberFormat="1" applyFont="1" applyFill="1" applyBorder="1" applyAlignment="1">
      <alignment horizontal="center" wrapText="1"/>
    </xf>
    <xf numFmtId="1" fontId="26" fillId="0" borderId="3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2" fontId="1" fillId="0" borderId="4" xfId="0" quotePrefix="1" applyNumberFormat="1" applyFont="1" applyFill="1" applyBorder="1" applyAlignment="1">
      <alignment horizontal="center" wrapText="1"/>
    </xf>
    <xf numFmtId="0" fontId="32" fillId="0" borderId="45" xfId="0" applyFont="1" applyBorder="1" applyAlignment="1">
      <alignment vertical="center" wrapText="1"/>
    </xf>
    <xf numFmtId="0" fontId="32" fillId="0" borderId="46" xfId="0" applyFont="1" applyBorder="1" applyAlignment="1">
      <alignment vertical="center" wrapText="1"/>
    </xf>
    <xf numFmtId="0" fontId="19" fillId="0" borderId="47" xfId="0" applyFont="1" applyBorder="1" applyAlignment="1">
      <alignment vertical="center" wrapText="1"/>
    </xf>
    <xf numFmtId="0" fontId="19" fillId="0" borderId="48" xfId="0" applyFont="1" applyBorder="1" applyAlignment="1">
      <alignment vertical="center" wrapText="1"/>
    </xf>
    <xf numFmtId="0" fontId="1" fillId="0" borderId="2" xfId="3" applyNumberFormat="1" applyFont="1" applyFill="1" applyBorder="1"/>
    <xf numFmtId="0" fontId="1" fillId="0" borderId="6" xfId="0" applyFont="1" applyFill="1" applyBorder="1" applyAlignment="1">
      <alignment vertical="center"/>
    </xf>
    <xf numFmtId="0" fontId="1" fillId="3" borderId="6" xfId="3" applyFont="1" applyFill="1" applyBorder="1"/>
    <xf numFmtId="14" fontId="1" fillId="0" borderId="6" xfId="0" applyNumberFormat="1" applyFont="1" applyFill="1" applyBorder="1"/>
    <xf numFmtId="0" fontId="1" fillId="0" borderId="2" xfId="0" applyFont="1" applyBorder="1" applyAlignment="1">
      <alignment vertical="center"/>
    </xf>
    <xf numFmtId="0" fontId="1" fillId="0" borderId="6" xfId="3" applyFont="1" applyFill="1" applyBorder="1"/>
    <xf numFmtId="0" fontId="19" fillId="0" borderId="0" xfId="0" applyFont="1" applyBorder="1"/>
    <xf numFmtId="1" fontId="1" fillId="3" borderId="4" xfId="0" applyNumberFormat="1" applyFont="1" applyFill="1" applyBorder="1" applyAlignment="1">
      <alignment horizontal="center" wrapText="1"/>
    </xf>
    <xf numFmtId="1" fontId="24" fillId="0" borderId="3" xfId="1" applyNumberFormat="1" applyFont="1" applyFill="1" applyBorder="1" applyAlignment="1">
      <alignment horizontal="center" wrapText="1"/>
    </xf>
    <xf numFmtId="1" fontId="15" fillId="0" borderId="4" xfId="0" applyNumberFormat="1" applyFont="1" applyFill="1" applyBorder="1" applyAlignment="1">
      <alignment horizontal="center" wrapText="1"/>
    </xf>
    <xf numFmtId="1" fontId="1" fillId="10" borderId="3" xfId="0" applyNumberFormat="1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/>
    </xf>
    <xf numFmtId="1" fontId="26" fillId="0" borderId="4" xfId="1" quotePrefix="1" applyNumberFormat="1" applyFont="1" applyFill="1" applyBorder="1" applyAlignment="1">
      <alignment horizontal="center" wrapText="1"/>
    </xf>
    <xf numFmtId="1" fontId="26" fillId="0" borderId="3" xfId="0" applyNumberFormat="1" applyFont="1" applyFill="1" applyBorder="1" applyAlignment="1">
      <alignment horizontal="center"/>
    </xf>
    <xf numFmtId="164" fontId="1" fillId="3" borderId="3" xfId="1" applyFont="1" applyFill="1" applyBorder="1" applyAlignment="1">
      <alignment horizontal="center" wrapText="1"/>
    </xf>
    <xf numFmtId="164" fontId="1" fillId="0" borderId="4" xfId="1" applyFont="1" applyFill="1" applyBorder="1" applyAlignment="1">
      <alignment horizontal="center"/>
    </xf>
    <xf numFmtId="164" fontId="26" fillId="0" borderId="4" xfId="1" applyFont="1" applyFill="1" applyBorder="1" applyAlignment="1">
      <alignment horizontal="center" wrapText="1"/>
    </xf>
    <xf numFmtId="164" fontId="1" fillId="0" borderId="4" xfId="1" applyFont="1" applyFill="1" applyBorder="1" applyAlignment="1">
      <alignment horizontal="center" wrapText="1"/>
    </xf>
    <xf numFmtId="164" fontId="1" fillId="0" borderId="0" xfId="1" applyFont="1" applyFill="1" applyBorder="1"/>
    <xf numFmtId="164" fontId="1" fillId="0" borderId="0" xfId="1" applyFont="1" applyFill="1" applyAlignment="1">
      <alignment horizontal="center"/>
    </xf>
    <xf numFmtId="0" fontId="1" fillId="0" borderId="5" xfId="3" applyFont="1" applyFill="1" applyBorder="1" applyAlignment="1">
      <alignment horizontal="left"/>
    </xf>
    <xf numFmtId="1" fontId="26" fillId="0" borderId="3" xfId="0" quotePrefix="1" applyNumberFormat="1" applyFont="1" applyFill="1" applyBorder="1" applyAlignment="1">
      <alignment horizontal="center" wrapText="1"/>
    </xf>
    <xf numFmtId="2" fontId="1" fillId="0" borderId="3" xfId="1" quotePrefix="1" applyNumberFormat="1" applyFont="1" applyFill="1" applyBorder="1" applyAlignment="1">
      <alignment horizontal="center" wrapText="1"/>
    </xf>
    <xf numFmtId="1" fontId="24" fillId="0" borderId="1" xfId="0" applyNumberFormat="1" applyFont="1" applyFill="1" applyBorder="1" applyAlignment="1">
      <alignment horizontal="center" wrapText="1"/>
    </xf>
    <xf numFmtId="1" fontId="24" fillId="0" borderId="5" xfId="0" applyNumberFormat="1" applyFont="1" applyFill="1" applyBorder="1" applyAlignment="1">
      <alignment horizontal="center"/>
    </xf>
    <xf numFmtId="1" fontId="24" fillId="0" borderId="1" xfId="0" applyNumberFormat="1" applyFont="1" applyFill="1" applyBorder="1" applyAlignment="1">
      <alignment horizontal="center"/>
    </xf>
    <xf numFmtId="1" fontId="26" fillId="0" borderId="3" xfId="1" applyNumberFormat="1" applyFont="1" applyFill="1" applyBorder="1" applyAlignment="1">
      <alignment horizontal="center" wrapText="1"/>
    </xf>
    <xf numFmtId="0" fontId="1" fillId="0" borderId="0" xfId="0" applyFont="1" applyFill="1" applyBorder="1" applyAlignment="1">
      <alignment vertical="center"/>
    </xf>
    <xf numFmtId="0" fontId="19" fillId="0" borderId="5" xfId="0" applyFont="1" applyBorder="1"/>
    <xf numFmtId="0" fontId="19" fillId="0" borderId="6" xfId="0" applyFont="1" applyBorder="1"/>
    <xf numFmtId="166" fontId="1" fillId="0" borderId="5" xfId="0" applyNumberFormat="1" applyFont="1" applyFill="1" applyBorder="1" applyAlignment="1">
      <alignment horizontal="right"/>
    </xf>
    <xf numFmtId="0" fontId="25" fillId="5" borderId="5" xfId="0" applyFont="1" applyFill="1" applyBorder="1" applyAlignment="1">
      <alignment horizontal="right"/>
    </xf>
    <xf numFmtId="164" fontId="1" fillId="0" borderId="1" xfId="1" applyFont="1" applyFill="1" applyBorder="1" applyAlignment="1">
      <alignment horizontal="center"/>
    </xf>
    <xf numFmtId="0" fontId="5" fillId="0" borderId="8" xfId="0" applyFont="1" applyBorder="1" applyAlignment="1">
      <alignment vertical="center"/>
    </xf>
    <xf numFmtId="0" fontId="32" fillId="0" borderId="50" xfId="0" applyFont="1" applyFill="1" applyBorder="1" applyAlignment="1">
      <alignment vertical="center" wrapText="1"/>
    </xf>
    <xf numFmtId="0" fontId="19" fillId="0" borderId="47" xfId="0" applyFont="1" applyFill="1" applyBorder="1" applyAlignment="1">
      <alignment vertical="center" wrapText="1"/>
    </xf>
    <xf numFmtId="0" fontId="19" fillId="0" borderId="48" xfId="0" applyFont="1" applyFill="1" applyBorder="1" applyAlignment="1">
      <alignment vertical="center" wrapText="1"/>
    </xf>
    <xf numFmtId="0" fontId="5" fillId="0" borderId="3" xfId="0" applyFont="1" applyBorder="1" applyAlignment="1"/>
    <xf numFmtId="0" fontId="1" fillId="0" borderId="0" xfId="0" applyFont="1" applyBorder="1" applyAlignment="1">
      <alignment vertical="center"/>
    </xf>
    <xf numFmtId="1" fontId="1" fillId="3" borderId="3" xfId="0" applyNumberFormat="1" applyFont="1" applyFill="1" applyBorder="1" applyAlignment="1">
      <alignment horizontal="center"/>
    </xf>
    <xf numFmtId="0" fontId="1" fillId="0" borderId="0" xfId="0" applyFont="1" applyFill="1" applyBorder="1" applyAlignment="1"/>
    <xf numFmtId="0" fontId="1" fillId="0" borderId="5" xfId="0" applyFont="1" applyBorder="1" applyAlignment="1">
      <alignment horizontal="right"/>
    </xf>
    <xf numFmtId="0" fontId="19" fillId="0" borderId="0" xfId="0" applyFont="1" applyBorder="1" applyAlignment="1">
      <alignment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164" fontId="1" fillId="2" borderId="7" xfId="1" applyNumberFormat="1" applyFont="1" applyFill="1" applyBorder="1" applyAlignment="1"/>
    <xf numFmtId="164" fontId="1" fillId="5" borderId="2" xfId="1" applyNumberFormat="1" applyFont="1" applyFill="1" applyBorder="1" applyAlignment="1">
      <alignment horizontal="center" vertical="center" wrapText="1"/>
    </xf>
    <xf numFmtId="1" fontId="1" fillId="11" borderId="2" xfId="0" applyNumberFormat="1" applyFont="1" applyFill="1" applyBorder="1" applyAlignment="1">
      <alignment horizontal="center" vertical="center" wrapText="1"/>
    </xf>
    <xf numFmtId="1" fontId="1" fillId="7" borderId="4" xfId="0" applyNumberFormat="1" applyFont="1" applyFill="1" applyBorder="1" applyAlignment="1">
      <alignment horizontal="center" wrapText="1"/>
    </xf>
    <xf numFmtId="1" fontId="1" fillId="12" borderId="2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/>
    <xf numFmtId="2" fontId="1" fillId="0" borderId="4" xfId="1" quotePrefix="1" applyNumberFormat="1" applyFont="1" applyFill="1" applyBorder="1" applyAlignment="1">
      <alignment horizontal="center" wrapText="1"/>
    </xf>
    <xf numFmtId="2" fontId="1" fillId="7" borderId="4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wrapText="1"/>
    </xf>
    <xf numFmtId="2" fontId="26" fillId="0" borderId="4" xfId="0" applyNumberFormat="1" applyFont="1" applyFill="1" applyBorder="1" applyAlignment="1">
      <alignment horizontal="center" wrapText="1"/>
    </xf>
    <xf numFmtId="0" fontId="0" fillId="0" borderId="0" xfId="0" applyAlignment="1">
      <alignment horizontal="right"/>
    </xf>
    <xf numFmtId="0" fontId="0" fillId="0" borderId="0" xfId="0"/>
    <xf numFmtId="0" fontId="22" fillId="0" borderId="3" xfId="0" applyFont="1" applyBorder="1" applyAlignment="1">
      <alignment horizontal="center"/>
    </xf>
    <xf numFmtId="0" fontId="0" fillId="0" borderId="3" xfId="0" applyBorder="1"/>
    <xf numFmtId="0" fontId="0" fillId="0" borderId="3" xfId="0" applyFill="1" applyBorder="1"/>
    <xf numFmtId="0" fontId="0" fillId="3" borderId="3" xfId="0" applyFill="1" applyBorder="1"/>
    <xf numFmtId="0" fontId="5" fillId="6" borderId="3" xfId="0" applyNumberFormat="1" applyFont="1" applyFill="1" applyBorder="1" applyAlignment="1">
      <alignment horizontal="right"/>
    </xf>
    <xf numFmtId="0" fontId="0" fillId="0" borderId="4" xfId="0" applyBorder="1"/>
    <xf numFmtId="164" fontId="19" fillId="0" borderId="52" xfId="1" applyFont="1" applyBorder="1" applyAlignment="1">
      <alignment horizontal="right" vertical="center" wrapText="1"/>
    </xf>
    <xf numFmtId="164" fontId="19" fillId="0" borderId="53" xfId="1" applyFont="1" applyBorder="1" applyAlignment="1">
      <alignment horizontal="right" vertical="center" wrapText="1"/>
    </xf>
    <xf numFmtId="164" fontId="19" fillId="0" borderId="16" xfId="1" applyFont="1" applyBorder="1" applyAlignment="1">
      <alignment horizontal="right" vertical="center" wrapText="1"/>
    </xf>
    <xf numFmtId="164" fontId="19" fillId="0" borderId="48" xfId="1" applyFont="1" applyBorder="1" applyAlignment="1">
      <alignment horizontal="right" vertical="center" wrapText="1"/>
    </xf>
    <xf numFmtId="164" fontId="19" fillId="0" borderId="48" xfId="1" applyFont="1" applyFill="1" applyBorder="1" applyAlignment="1">
      <alignment horizontal="right" vertical="center" wrapText="1"/>
    </xf>
    <xf numFmtId="164" fontId="19" fillId="0" borderId="48" xfId="1" applyFont="1" applyBorder="1" applyAlignment="1">
      <alignment vertical="center" wrapText="1"/>
    </xf>
    <xf numFmtId="2" fontId="5" fillId="6" borderId="3" xfId="0" applyNumberFormat="1" applyFont="1" applyFill="1" applyBorder="1" applyAlignment="1">
      <alignment horizontal="center" wrapText="1"/>
    </xf>
    <xf numFmtId="1" fontId="1" fillId="7" borderId="4" xfId="0" quotePrefix="1" applyNumberFormat="1" applyFont="1" applyFill="1" applyBorder="1" applyAlignment="1">
      <alignment horizontal="center" wrapText="1"/>
    </xf>
    <xf numFmtId="2" fontId="24" fillId="0" borderId="4" xfId="0" applyNumberFormat="1" applyFont="1" applyFill="1" applyBorder="1" applyAlignment="1">
      <alignment horizontal="center" wrapText="1"/>
    </xf>
    <xf numFmtId="2" fontId="26" fillId="0" borderId="3" xfId="0" quotePrefix="1" applyNumberFormat="1" applyFont="1" applyFill="1" applyBorder="1" applyAlignment="1">
      <alignment horizontal="center" wrapText="1"/>
    </xf>
    <xf numFmtId="2" fontId="26" fillId="0" borderId="3" xfId="0" applyNumberFormat="1" applyFont="1" applyFill="1" applyBorder="1" applyAlignment="1">
      <alignment horizontal="center" wrapText="1"/>
    </xf>
    <xf numFmtId="1" fontId="5" fillId="0" borderId="48" xfId="0" applyNumberFormat="1" applyFont="1" applyBorder="1" applyAlignment="1">
      <alignment horizontal="center" wrapText="1"/>
    </xf>
    <xf numFmtId="164" fontId="19" fillId="0" borderId="4" xfId="1" applyFont="1" applyBorder="1" applyAlignment="1">
      <alignment horizontal="right" vertical="center" wrapText="1"/>
    </xf>
    <xf numFmtId="1" fontId="1" fillId="0" borderId="6" xfId="0" applyNumberFormat="1" applyFont="1" applyFill="1" applyBorder="1" applyAlignment="1">
      <alignment horizontal="center"/>
    </xf>
    <xf numFmtId="0" fontId="5" fillId="0" borderId="3" xfId="0" applyFont="1" applyBorder="1"/>
    <xf numFmtId="0" fontId="33" fillId="0" borderId="3" xfId="0" applyFont="1" applyBorder="1" applyAlignment="1">
      <alignment vertical="center" wrapText="1"/>
    </xf>
    <xf numFmtId="0" fontId="33" fillId="0" borderId="54" xfId="0" applyFont="1" applyFill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19" fillId="4" borderId="6" xfId="0" applyFont="1" applyFill="1" applyBorder="1" applyAlignment="1">
      <alignment vertical="top" wrapText="1"/>
    </xf>
    <xf numFmtId="0" fontId="1" fillId="0" borderId="2" xfId="0" applyFont="1" applyFill="1" applyBorder="1" applyAlignment="1">
      <alignment vertical="center"/>
    </xf>
    <xf numFmtId="14" fontId="1" fillId="0" borderId="20" xfId="0" applyNumberFormat="1" applyFont="1" applyFill="1" applyBorder="1"/>
    <xf numFmtId="0" fontId="1" fillId="0" borderId="5" xfId="0" applyFont="1" applyFill="1" applyBorder="1" applyAlignment="1"/>
    <xf numFmtId="0" fontId="1" fillId="0" borderId="6" xfId="0" applyFont="1" applyFill="1" applyBorder="1" applyAlignment="1"/>
    <xf numFmtId="0" fontId="1" fillId="0" borderId="6" xfId="3" applyFont="1" applyFill="1" applyBorder="1" applyAlignment="1">
      <alignment horizontal="left"/>
    </xf>
    <xf numFmtId="0" fontId="1" fillId="0" borderId="6" xfId="0" applyFont="1" applyFill="1" applyBorder="1" applyAlignment="1">
      <alignment horizontal="left"/>
    </xf>
    <xf numFmtId="14" fontId="1" fillId="0" borderId="20" xfId="0" applyNumberFormat="1" applyFont="1" applyFill="1" applyBorder="1" applyAlignment="1">
      <alignment horizontal="left"/>
    </xf>
    <xf numFmtId="1" fontId="10" fillId="0" borderId="3" xfId="0" applyNumberFormat="1" applyFont="1" applyFill="1" applyBorder="1" applyAlignment="1">
      <alignment horizontal="center" wrapText="1"/>
    </xf>
    <xf numFmtId="164" fontId="1" fillId="0" borderId="1" xfId="1" applyFont="1" applyFill="1" applyBorder="1" applyAlignment="1">
      <alignment horizontal="center" wrapText="1"/>
    </xf>
    <xf numFmtId="168" fontId="1" fillId="2" borderId="7" xfId="0" applyNumberFormat="1" applyFont="1" applyFill="1" applyBorder="1" applyAlignment="1">
      <alignment horizontal="center" wrapText="1"/>
    </xf>
    <xf numFmtId="168" fontId="1" fillId="3" borderId="7" xfId="0" applyNumberFormat="1" applyFont="1" applyFill="1" applyBorder="1" applyAlignment="1">
      <alignment horizontal="center"/>
    </xf>
    <xf numFmtId="164" fontId="1" fillId="3" borderId="7" xfId="1" applyFont="1" applyFill="1" applyBorder="1" applyAlignment="1">
      <alignment horizontal="center"/>
    </xf>
    <xf numFmtId="168" fontId="1" fillId="3" borderId="49" xfId="0" applyNumberFormat="1" applyFont="1" applyFill="1" applyBorder="1" applyAlignment="1">
      <alignment horizontal="center"/>
    </xf>
    <xf numFmtId="168" fontId="1" fillId="8" borderId="4" xfId="0" applyNumberFormat="1" applyFont="1" applyFill="1" applyBorder="1" applyAlignment="1">
      <alignment horizontal="center"/>
    </xf>
    <xf numFmtId="168" fontId="1" fillId="8" borderId="11" xfId="0" applyNumberFormat="1" applyFont="1" applyFill="1" applyBorder="1" applyAlignment="1">
      <alignment horizontal="center"/>
    </xf>
    <xf numFmtId="168" fontId="1" fillId="8" borderId="10" xfId="0" applyNumberFormat="1" applyFont="1" applyFill="1" applyBorder="1" applyAlignment="1">
      <alignment horizontal="center"/>
    </xf>
    <xf numFmtId="164" fontId="1" fillId="5" borderId="51" xfId="0" applyNumberFormat="1" applyFont="1" applyFill="1" applyBorder="1" applyAlignment="1">
      <alignment horizontal="center" wrapText="1"/>
    </xf>
    <xf numFmtId="164" fontId="1" fillId="5" borderId="0" xfId="0" applyNumberFormat="1" applyFont="1" applyFill="1" applyBorder="1" applyAlignment="1">
      <alignment horizontal="center" wrapText="1"/>
    </xf>
    <xf numFmtId="168" fontId="1" fillId="3" borderId="7" xfId="0" applyNumberFormat="1" applyFont="1" applyFill="1" applyBorder="1" applyAlignment="1">
      <alignment horizontal="center" wrapText="1"/>
    </xf>
    <xf numFmtId="168" fontId="1" fillId="5" borderId="7" xfId="0" applyNumberFormat="1" applyFont="1" applyFill="1" applyBorder="1" applyAlignment="1">
      <alignment horizontal="center"/>
    </xf>
    <xf numFmtId="168" fontId="1" fillId="7" borderId="7" xfId="0" applyNumberFormat="1" applyFont="1" applyFill="1" applyBorder="1" applyAlignment="1">
      <alignment horizontal="center"/>
    </xf>
    <xf numFmtId="168" fontId="1" fillId="8" borderId="7" xfId="0" applyNumberFormat="1" applyFont="1" applyFill="1" applyBorder="1" applyAlignment="1">
      <alignment horizontal="center" wrapText="1"/>
    </xf>
    <xf numFmtId="168" fontId="1" fillId="9" borderId="9" xfId="0" applyNumberFormat="1" applyFont="1" applyFill="1" applyBorder="1" applyAlignment="1">
      <alignment horizontal="center" wrapText="1"/>
    </xf>
    <xf numFmtId="168" fontId="1" fillId="9" borderId="7" xfId="0" applyNumberFormat="1" applyFont="1" applyFill="1" applyBorder="1" applyAlignment="1">
      <alignment horizontal="center" wrapText="1"/>
    </xf>
    <xf numFmtId="1" fontId="26" fillId="0" borderId="4" xfId="1" applyNumberFormat="1" applyFont="1" applyFill="1" applyBorder="1" applyAlignment="1">
      <alignment horizontal="center" wrapText="1"/>
    </xf>
    <xf numFmtId="1" fontId="26" fillId="0" borderId="4" xfId="0" quotePrefix="1" applyNumberFormat="1" applyFont="1" applyFill="1" applyBorder="1" applyAlignment="1">
      <alignment horizontal="center" wrapText="1"/>
    </xf>
    <xf numFmtId="0" fontId="1" fillId="0" borderId="3" xfId="0" applyFont="1" applyFill="1" applyBorder="1" applyAlignment="1">
      <alignment vertical="top" wrapText="1"/>
    </xf>
    <xf numFmtId="0" fontId="1" fillId="0" borderId="2" xfId="0" applyNumberFormat="1" applyFont="1" applyFill="1" applyBorder="1" applyAlignment="1">
      <alignment horizontal="right"/>
    </xf>
    <xf numFmtId="2" fontId="14" fillId="0" borderId="3" xfId="0" applyNumberFormat="1" applyFont="1" applyFill="1" applyBorder="1" applyAlignment="1">
      <alignment horizontal="center" wrapText="1"/>
    </xf>
    <xf numFmtId="2" fontId="24" fillId="0" borderId="3" xfId="0" applyNumberFormat="1" applyFont="1" applyFill="1" applyBorder="1" applyAlignment="1">
      <alignment horizontal="center" wrapText="1"/>
    </xf>
    <xf numFmtId="1" fontId="11" fillId="0" borderId="4" xfId="0" quotePrefix="1" applyNumberFormat="1" applyFont="1" applyFill="1" applyBorder="1" applyAlignment="1">
      <alignment horizontal="center" wrapText="1"/>
    </xf>
    <xf numFmtId="1" fontId="11" fillId="0" borderId="4" xfId="0" applyNumberFormat="1" applyFont="1" applyFill="1" applyBorder="1" applyAlignment="1">
      <alignment horizontal="center" wrapText="1"/>
    </xf>
    <xf numFmtId="1" fontId="26" fillId="0" borderId="1" xfId="0" applyNumberFormat="1" applyFont="1" applyFill="1" applyBorder="1" applyAlignment="1">
      <alignment horizontal="center" wrapText="1"/>
    </xf>
    <xf numFmtId="2" fontId="11" fillId="0" borderId="4" xfId="0" applyNumberFormat="1" applyFont="1" applyFill="1" applyBorder="1" applyAlignment="1">
      <alignment horizontal="center" wrapText="1"/>
    </xf>
    <xf numFmtId="0" fontId="22" fillId="0" borderId="0" xfId="0" applyFont="1" applyAlignment="1">
      <alignment horizontal="center"/>
    </xf>
  </cellXfs>
  <cellStyles count="4">
    <cellStyle name="Comma" xfId="1" builtinId="3"/>
    <cellStyle name="Comma 2" xfId="2"/>
    <cellStyle name="Normal" xfId="0" builtinId="0"/>
    <cellStyle name="Normal 2" xfId="3"/>
  </cellStyles>
  <dxfs count="757"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</dxf>
    <dxf>
      <fill>
        <patternFill patternType="solid">
          <bgColor rgb="FFFFFF00"/>
        </patternFill>
      </fill>
    </dxf>
    <dxf>
      <font>
        <b/>
      </font>
    </dxf>
    <dxf>
      <font>
        <sz val="12"/>
      </font>
    </dxf>
    <dxf>
      <fill>
        <patternFill patternType="solid">
          <bgColor rgb="FFFFFF99"/>
        </patternFill>
      </fill>
    </dxf>
    <dxf>
      <fill>
        <patternFill>
          <bgColor rgb="FFFFFF99"/>
        </patternFill>
      </fill>
    </dxf>
    <dxf>
      <font>
        <sz val="12"/>
        <family val="2"/>
      </font>
    </dxf>
    <dxf>
      <font>
        <strike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strike val="0"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</dxf>
    <dxf>
      <fill>
        <patternFill patternType="solid">
          <bgColor rgb="FFFFFF00"/>
        </patternFill>
      </fill>
    </dxf>
    <dxf>
      <font>
        <b/>
      </font>
    </dxf>
    <dxf>
      <font>
        <sz val="12"/>
      </font>
    </dxf>
    <dxf>
      <fill>
        <patternFill patternType="solid">
          <bgColor rgb="FFFFFF99"/>
        </patternFill>
      </fill>
    </dxf>
    <dxf>
      <fill>
        <patternFill>
          <bgColor rgb="FFFFFF99"/>
        </patternFill>
      </fill>
    </dxf>
    <dxf>
      <font>
        <sz val="12"/>
        <family val="2"/>
      </font>
    </dxf>
    <dxf>
      <font>
        <strike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strike val="0"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</dxf>
    <dxf>
      <fill>
        <patternFill patternType="solid">
          <bgColor rgb="FFFFFF00"/>
        </patternFill>
      </fill>
    </dxf>
    <dxf>
      <font>
        <b/>
      </font>
    </dxf>
    <dxf>
      <font>
        <sz val="12"/>
      </font>
    </dxf>
    <dxf>
      <fill>
        <patternFill patternType="solid">
          <bgColor rgb="FFFFFF99"/>
        </patternFill>
      </fill>
    </dxf>
    <dxf>
      <fill>
        <patternFill>
          <bgColor rgb="FFFFFF99"/>
        </patternFill>
      </fill>
    </dxf>
    <dxf>
      <font>
        <sz val="12"/>
        <family val="2"/>
      </font>
    </dxf>
    <dxf>
      <font>
        <strike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strike val="0"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</dxf>
    <dxf>
      <fill>
        <patternFill patternType="solid">
          <bgColor rgb="FFFFFF00"/>
        </patternFill>
      </fill>
    </dxf>
    <dxf>
      <font>
        <b/>
      </font>
    </dxf>
    <dxf>
      <font>
        <sz val="12"/>
      </font>
    </dxf>
    <dxf>
      <fill>
        <patternFill patternType="solid">
          <bgColor rgb="FFFFFF99"/>
        </patternFill>
      </fill>
    </dxf>
    <dxf>
      <fill>
        <patternFill>
          <bgColor rgb="FFFFFF99"/>
        </patternFill>
      </fill>
    </dxf>
    <dxf>
      <font>
        <sz val="12"/>
        <family val="2"/>
      </font>
    </dxf>
    <dxf>
      <font>
        <strike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strike val="0"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</dxf>
    <dxf>
      <fill>
        <patternFill patternType="solid">
          <bgColor rgb="FFFFFF00"/>
        </patternFill>
      </fill>
    </dxf>
    <dxf>
      <font>
        <b/>
      </font>
    </dxf>
    <dxf>
      <font>
        <sz val="12"/>
      </font>
    </dxf>
    <dxf>
      <fill>
        <patternFill patternType="solid">
          <bgColor rgb="FFFFFF99"/>
        </patternFill>
      </fill>
    </dxf>
    <dxf>
      <fill>
        <patternFill>
          <bgColor rgb="FFFFFF99"/>
        </patternFill>
      </fill>
    </dxf>
    <dxf>
      <font>
        <sz val="12"/>
        <family val="2"/>
      </font>
    </dxf>
    <dxf>
      <font>
        <strike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strike val="0"/>
      </font>
    </dxf>
    <dxf>
      <font>
        <b/>
      </font>
    </dxf>
    <dxf>
      <font>
        <b/>
      </font>
    </dxf>
    <dxf>
      <alignment horizontal="center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</dxf>
    <dxf>
      <fill>
        <patternFill patternType="solid">
          <bgColor rgb="FFFFFF00"/>
        </patternFill>
      </fill>
    </dxf>
    <dxf>
      <font>
        <b/>
      </font>
    </dxf>
    <dxf>
      <font>
        <sz val="12"/>
      </font>
    </dxf>
    <dxf>
      <fill>
        <patternFill patternType="solid">
          <bgColor rgb="FFFFFF99"/>
        </patternFill>
      </fill>
    </dxf>
    <dxf>
      <fill>
        <patternFill>
          <bgColor rgb="FFFFFF99"/>
        </patternFill>
      </fill>
    </dxf>
    <dxf>
      <font>
        <sz val="12"/>
        <family val="2"/>
      </font>
    </dxf>
    <dxf>
      <font>
        <strike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strike val="0"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z val="12"/>
      </font>
    </dxf>
    <dxf>
      <font>
        <b/>
      </font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</font>
    </dxf>
    <dxf>
      <fill>
        <patternFill patternType="solid">
          <bgColor rgb="FFFFFF00"/>
        </patternFill>
      </fill>
    </dxf>
    <dxf>
      <font>
        <b/>
      </font>
    </dxf>
    <dxf>
      <font>
        <sz val="12"/>
      </font>
    </dxf>
    <dxf>
      <fill>
        <patternFill patternType="solid">
          <bgColor rgb="FFFFFF99"/>
        </patternFill>
      </fill>
    </dxf>
    <dxf>
      <fill>
        <patternFill>
          <bgColor rgb="FFFFFF99"/>
        </patternFill>
      </fill>
    </dxf>
    <dxf>
      <font>
        <sz val="12"/>
        <family val="2"/>
      </font>
    </dxf>
    <dxf>
      <font>
        <strike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/>
        <family val="2"/>
      </font>
    </dxf>
    <dxf>
      <font>
        <sz val="12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strike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</font>
    </dxf>
    <dxf>
      <font>
        <sz val="1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font>
        <b/>
      </font>
    </dxf>
    <dxf>
      <font>
        <sz val="1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font>
        <b/>
      </font>
    </dxf>
    <dxf>
      <font>
        <sz val="12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relative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relative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relative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1" relative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relative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bottom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[$-1C09]dd\ mmmm\ yyyy;@"/>
      <fill>
        <patternFill patternType="none">
          <fgColor indexed="64"/>
          <bgColor indexed="65"/>
        </patternFill>
      </fill>
      <alignment horizontal="right" vertical="bottom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color theme="1"/>
      </font>
      <fill>
        <patternFill patternType="none">
          <fgColor indexed="64"/>
          <bgColor auto="1"/>
        </patternFill>
      </fill>
      <alignment textRotation="0" indent="0" justifyLastLine="0" shrinkToFit="0" readingOrder="0"/>
      <border diagonalUp="0" diagonalDown="0" outline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 val="0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sz val="12"/>
        <family val="2"/>
      </font>
    </dxf>
    <dxf>
      <font>
        <b/>
        <family val="2"/>
      </font>
    </dxf>
    <dxf>
      <font>
        <b val="0"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b/>
        <family val="2"/>
      </font>
    </dxf>
    <dxf>
      <font>
        <sz val="12"/>
        <family val="2"/>
      </font>
    </dxf>
    <dxf>
      <font>
        <strike/>
        <family val="2"/>
      </font>
    </dxf>
    <dxf>
      <font>
        <sz val="12"/>
        <family val="2"/>
      </font>
    </dxf>
    <dxf>
      <fill>
        <patternFill>
          <bgColor rgb="FFFFFF99"/>
        </patternFill>
      </fill>
    </dxf>
    <dxf>
      <fill>
        <patternFill patternType="solid">
          <bgColor rgb="FFFFFF99"/>
        </patternFill>
      </fill>
    </dxf>
    <dxf>
      <font>
        <sz val="12"/>
      </font>
    </dxf>
    <dxf>
      <font>
        <b/>
      </font>
    </dxf>
    <dxf>
      <fill>
        <patternFill patternType="solid">
          <bgColor rgb="FFFFFF00"/>
        </patternFill>
      </fill>
    </dxf>
    <dxf>
      <font>
        <b val="0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</dxfs>
  <tableStyles count="0" defaultTableStyle="TableStyleMedium9" defaultPivotStyle="PivotStyleLight16"/>
  <colors>
    <mruColors>
      <color rgb="FF99FF66"/>
      <color rgb="FFF8F8F8"/>
      <color rgb="FFFFFF99"/>
      <color rgb="FFFFFFCC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2684055/Desktop/Documents/Special/School%20canoe%20league/GCU%20School%20League%202016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at pivot"/>
      <sheetName val="race 1 data for heats"/>
      <sheetName val="Race 3 "/>
      <sheetName val="Total -up to race 5"/>
      <sheetName val="Winners 2016"/>
      <sheetName val="Final Race results"/>
      <sheetName val="School League"/>
      <sheetName val="Heats"/>
      <sheetName val="Race 2"/>
      <sheetName val="race 5"/>
      <sheetName val="Club"/>
      <sheetName val="Primary"/>
      <sheetName val="High"/>
      <sheetName val="Race 1"/>
      <sheetName val="Summary"/>
      <sheetName val="Races"/>
      <sheetName val="race 4"/>
      <sheetName val="Race 1 Medals"/>
      <sheetName val="2016 Points"/>
      <sheetName val="race 3"/>
      <sheetName val="race6"/>
      <sheetName val="Race 7"/>
      <sheetName val="Race 8"/>
      <sheetName val="Race entries ERK"/>
      <sheetName val="GCU School League 2016 Fin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2684055" refreshedDate="43247.763531018521" createdVersion="3" refreshedVersion="6" minRefreshableVersion="3" recordCount="458">
  <cacheSource type="worksheet">
    <worksheetSource name="Table2"/>
  </cacheSource>
  <cacheFields count="78">
    <cacheField name="Age" numFmtId="0">
      <sharedItems containsSemiMixedTypes="0" containsString="0" containsNumber="1" containsInteger="1" minValue="1" maxValue="18" count="8">
        <n v="8"/>
        <n v="10"/>
        <n v="12"/>
        <n v="14"/>
        <n v="16"/>
        <n v="18"/>
        <n v="1" u="1"/>
        <n v="4" u="1"/>
      </sharedItems>
    </cacheField>
    <cacheField name="Male or Female" numFmtId="0">
      <sharedItems containsBlank="1" count="4">
        <s v="Male"/>
        <s v="Female"/>
        <m u="1"/>
        <s v="Male " u="1"/>
      </sharedItems>
    </cacheField>
    <cacheField name="Full Name" numFmtId="0">
      <sharedItems containsBlank="1" count="512">
        <s v="HAMZA MOTALLA"/>
        <s v="ITUMELENG  SIBAYA"/>
        <s v="JEAN SWANEPOEL"/>
        <s v="JOSHUA FRIEDERICKSEN"/>
        <s v="CONNOR DUNCAN"/>
        <s v="TULANI MALOSE"/>
        <s v="THAPELO MATALANYA"/>
        <s v="WIAN PRINSLOO"/>
        <s v="JESS WEBBER"/>
        <s v="LITHA MAZIBUKWANA"/>
        <s v="MATTHEW WILSON"/>
        <s v="CALLUM KERNAHAN"/>
        <s v="CHARLES  GIBB"/>
        <s v="CHRISTIAN FRIEDERICKSEN"/>
        <s v="LUKE WILSON"/>
        <s v="CHRISTIAN SWANEPOEL"/>
        <s v="CHRISTOPHER ALLEN"/>
        <s v="CHRISTOPHER WILLIAMSON"/>
        <s v="DANIEL PIETERSE"/>
        <s v="DAVID LATILLA-CAMPBELL"/>
        <s v="DAVID VAN DER WESTHUIZEN"/>
        <s v="CHRISTIAN HOFMEYR"/>
        <s v="FREDERIK RADEMAN"/>
        <s v="GREGORY HILL"/>
        <s v="AIDEN HONKE"/>
        <s v="Joshua STAPLETON-SMITH"/>
        <s v="JUDE PRETORIUS"/>
        <s v="ETHAN DUNCAN"/>
        <s v="KAI DAVIS"/>
        <s v="AIDEN SMITS"/>
        <s v="MATTHEW JENNINGS"/>
        <s v="MATTHEW SAMUELS-DUVEL"/>
        <s v="MATTHEW SMITH"/>
        <s v="THOMAS WILMOT"/>
        <s v="MAX DI NICOLA"/>
        <s v="MENDEL SMOOK"/>
        <s v="MICHAEL FRY"/>
        <s v="NHAMULO MAHWAYI"/>
        <s v="NIEL BUTLER"/>
        <s v="PATRICK LOUBSER"/>
        <s v="PAULI DE KLERK"/>
        <s v="PETER WILMOT"/>
        <s v="QUINTES MIENIE"/>
        <s v="RAYMOND LININGTON"/>
        <s v="RUBEN KRUGER "/>
        <s v="RUBEN OLIVIER"/>
        <s v="RUPERT SCHONBORN"/>
        <s v="SAMUEL SLETTEVOLD"/>
        <s v="THOMAS VAN ONSELEN"/>
        <s v="ADAM GARDEE"/>
        <s v="THORISO MOHAPI"/>
        <s v="THULANI BLESSING"/>
        <s v="VIGGO LUND"/>
        <s v="CAITLYN EVANS"/>
        <s v="DANIELLE WEIDEMAN"/>
        <s v="IZANIA VAN SANDWYK"/>
        <s v="LORNA KERNAHAN"/>
        <s v="ADAM CONFAIT"/>
        <s v="THEO DREYER"/>
        <s v="LYDETTE OPPERMAN"/>
        <s v="ASONGE MAQU"/>
        <s v="NICHOLAS FAURE"/>
        <s v="BANELE DUMAKUDE"/>
        <s v="BONOLO NDUMELA"/>
        <s v="CAMERON SCHWEGMANN"/>
        <s v="CHRIS TAYLOR"/>
        <s v="CHRISTOPHER BUTCHER"/>
        <s v="DANIEL VAN DER WESHUIZEN"/>
        <s v="DIVAN BORNMAN"/>
        <s v="ERIK ARWIDI"/>
        <s v="FREDERICH BUTLER"/>
        <s v="HANRO VAN ROOYEN"/>
        <s v="JADRICK DU PLESSIS"/>
        <s v="JAMES DEWEY"/>
        <s v="JAMES DINGLEY"/>
        <s v="LUNGILE MAHWAYI"/>
        <s v="JASON FOUCHE"/>
        <s v="JORDAN BYRES"/>
        <s v="JORDAN KLOPPER"/>
        <s v="LESEDI BOBO"/>
        <s v="JOSH SMITH"/>
        <s v="JOSHUA OLIVIER"/>
        <s v="KABIR BEDLENDER"/>
        <s v="Kabir Budlender"/>
        <s v="KAMOGELO SENOAMADE"/>
        <s v="KATISO MALOI"/>
        <s v="LEVI STAINES"/>
        <s v="LIAM MCFADDEN"/>
        <s v="LUCIEN BALDRY"/>
        <s v="LUKE SPALDING-JONES"/>
        <s v="LUKE VILJOEN"/>
        <s v="LWAZI MOTHAPO"/>
        <s v="LYTON OELOFSE"/>
        <s v="MARCO VAN SANDWYK"/>
        <s v="MATT DENOON-STEVENS"/>
        <s v="JAMES GUY STAPYLTON-SMITH"/>
        <s v="MATTHEW NEL"/>
        <s v="MATTHEW THOMSON"/>
        <s v="MDUDUZI TLADI"/>
        <s v="JENNIFER STUART"/>
        <s v="NICOLAAS SWART"/>
        <s v="ALEXANDER RENOUPREZ"/>
        <s v="PIETER VAN NIEKERK"/>
        <s v="Roberto pruna"/>
        <s v="RORY VAN RENSBURG"/>
        <s v="RUBEN HARTMAN"/>
        <s v="RYAN HEROLD"/>
        <s v="SIMON MUSSETT"/>
        <s v="Simphiwe nxhumalo"/>
        <s v="TOME DOS SANTOS"/>
        <s v="Theuns botha"/>
        <s v="JOSEPH ROSMARIN"/>
        <s v="TRISTAN LAMBE"/>
        <s v="Tseamo Nxumalo"/>
        <s v="VIGGO PRICE"/>
        <s v="YUSUFF MOTALLA"/>
        <s v="ZAMOKULH NTULI"/>
        <s v="ZUKO MAHAMBA"/>
        <s v="AMEERAH HANK"/>
        <s v="BATSETSANE MPHASANE"/>
        <s v="BONOLO MOHAPI"/>
        <s v="CHANE FOUCHE"/>
        <s v="DENISE STOLTZ"/>
        <s v="ELLA WATERSTON"/>
        <s v="ITUMELENG MDELSENA"/>
        <s v="ALEXANDER HUTTON"/>
        <s v="JESSE FRANCIS"/>
        <s v="JUSTINE TILLET"/>
        <s v="KHENSANI MAKWAKWA"/>
        <s v="LERATO RAREBE"/>
        <s v="MATTHEW COLE"/>
        <s v="BANDILE NDLOVU"/>
        <s v="SIKHANYISELE DEKEDA"/>
        <s v="MOYA KRUGER"/>
        <s v="NONHLANHLA SIYALENA"/>
        <s v="ORATILWE MATSOSO"/>
        <s v="RETHABILE MOTLOUNG"/>
        <s v="RORISANG ROBERTS"/>
        <s v="SINELIHLE JIZA"/>
        <s v="OLIVER HUTTON"/>
        <s v="Simon  Eunice"/>
        <s v="STEMBISO SHABALALA"/>
        <s v="SUNE SEPTEMBER"/>
        <s v="ZINHEL MOTLOUNG"/>
        <s v="ZINHLE GAYIZA"/>
        <s v="ZINKILE GAYISA"/>
        <s v="ABHAY GANGARAM"/>
        <s v="ADRIAN RODD"/>
        <s v="ALBERTO MATRUJE"/>
        <s v="ALEXANDER RENOUPREZ 14"/>
        <s v="ANTON ARWIDI"/>
        <s v="APHIWE MAKHABA"/>
        <s v="AUGUSTO MONTSHIWA"/>
        <s v="BEHAN COETZEE"/>
        <s v="BOEMO KGASWANE"/>
        <s v="CHARLES NTLEMZA"/>
        <s v="CHENTIN MIENIE"/>
        <s v="CHRISTOPHER GROSSMANN"/>
        <s v="KAMILAH HANK"/>
        <s v="DANIEL DOS SANTOS"/>
        <s v="THEO  DREYER 14"/>
        <s v="DOMINIC DI NICOLA"/>
        <s v="EDUAN ROTHMAN"/>
        <s v="FINLAY LEASK"/>
        <s v="GALALETSANG RATHEBE"/>
        <s v="HEIN JANSEN"/>
        <s v="JACK LATILLA-CAMPBELL"/>
        <s v="JAMES BARRET"/>
        <s v="HELEN JANSEN VAN VUUREN"/>
        <s v="JG VAN NIEKERK"/>
        <s v="KABELO MARUGA"/>
        <s v="Karabo Mofedi"/>
        <s v="KATLEHO NAKEDI"/>
        <s v="KATLEJO NTULI"/>
        <s v="KEAGAN NEL"/>
        <s v="KEEGAN LAMBE"/>
        <s v="KEFILOE MHLANGU"/>
        <s v="KELETSO MOTSEKI"/>
        <s v="KHANIYISO LONGINGWE"/>
        <s v="KHUTSO MAHLABEGWANE"/>
        <s v="KIMRU CROUKAMP"/>
        <s v="KWANDA MZOLO"/>
        <s v="LEBAHONG LEPHOTO"/>
        <s v="LEBOGANG KUNENE"/>
        <s v="LEBOHANG LEPHOTO"/>
        <s v="LEHLONHOLO NTONG"/>
        <s v="DAVID BROWN"/>
        <s v="LINBOKUHLE SIBAYA "/>
        <s v="LUKE FREIMOND"/>
        <s v="LUKE MACKINNON"/>
        <s v="SISANDA MTHABELA"/>
        <s v="LUKE WATKINS"/>
        <s v="LUTHANDO GXOBOLE"/>
        <s v="LUYOLO MPALALA"/>
        <s v="LYTON OELOFSE 14"/>
        <s v="MARK DOUGHERTY"/>
        <s v="MATTHEW MACKENZIE"/>
        <s v="MATTHEW VD MERWE"/>
        <s v="JAMES WILMOT"/>
        <s v="MELUSI MBASHE"/>
        <s v="MICHAEL BUTCHER"/>
        <s v="MSIZI SIBEKO"/>
        <s v="MTHOKOZISI SAMBO"/>
        <s v="NATHAN BERLIN"/>
        <s v="NHLONOLO MASIMANG"/>
        <s v="NICHOLAS ERWEE"/>
        <s v="NICHOLAS KELLY"/>
        <s v="NICO DU PREEZ"/>
        <s v="TINYIKO MAHWAYI"/>
        <s v="PHILANI JOKOZELA"/>
        <s v="PHILASANDE SAM"/>
        <s v="PHOLOSO MAKHALANYANA"/>
        <s v="PULASANDA SAM"/>
        <s v="REUBEN BALDRY"/>
        <s v="RONALDO NDHLOVO"/>
        <s v="RYAN HENDRY"/>
        <s v="SAMUEL HODES"/>
        <s v="SAMUKELO MOKOWENA"/>
        <s v="LUKE SALMON"/>
        <s v="SEAN MGWENYA"/>
        <s v="SEAN RUWODO"/>
        <s v="SHANE LLOYD"/>
        <s v="THEMBELIHLE JOKOZELA"/>
        <s v="SIMON HENSON"/>
        <s v="SIMON SHABALALA"/>
        <s v="SINTHANDO VILAKASI"/>
        <s v="THANDO-NKOSINATI ZWANE"/>
        <s v="THANDO-TSIDISO ZWANE"/>
        <s v="MPHO MAKHETHA"/>
        <s v="THSIAMO MADONSELA"/>
        <s v="TOME DOS SANTOS 14"/>
        <s v="TROY ZILLEN"/>
        <s v="TSHEPO MARELETSA"/>
        <s v="TSHEPO MTSWENI"/>
        <s v="TSHIAMO MADONSELA"/>
        <s v="TSHIDISO MOTLOUNG"/>
        <s v="TSIBISI PHALAFALA"/>
        <s v="TUMI MPETSANE"/>
        <s v="VICTOR PHILP DU PREEZ"/>
        <s v="WILLIAM MILLS"/>
        <s v="XOLANI MAGAGULA"/>
        <s v="ALEXANDRA DE KLERK"/>
        <s v="AMAGELANG"/>
        <s v="AMY LOUW"/>
        <s v="ANJA BORNMAN"/>
        <s v="BEATRIX MILLS"/>
        <s v="GUGU MALOI"/>
        <s v="GWIBA KALIPA"/>
        <s v="KATHERINE  VAN BLERK "/>
        <s v="JADE HUNTER "/>
        <s v="JO-ANE PRINSLOO"/>
        <s v="KAITLIN HARTMAN"/>
        <s v="SEÃ¤N VAN DER WESTHUIZEN"/>
        <s v="SIYAMTHANDA QUMBELO"/>
        <s v="KELELTO ROKOGA"/>
        <s v="KETSO MOHAPI"/>
        <s v="LANDILE TSHABALALA"/>
        <s v="LEE CHAMPION"/>
        <s v="LINDIGA QHETSELE"/>
        <s v="LIZAAN VISSER"/>
        <s v="LIZELLE VISSER"/>
        <s v="MALETHOLA MOTANKISI"/>
        <s v="MARIZANNE BRITS"/>
        <s v="MATHAPELO MOLETE"/>
        <s v="MBALI MAZIBUKO"/>
        <s v="MELISSA SMITH"/>
        <s v="MELONIE CROESER"/>
        <s v="NOMFUNDO NDEBELE"/>
        <s v="NONTOBEKO PHAKATI"/>
        <s v="NTOMBENHLE MADLANGA"/>
        <s v="NTOMBIHNLE MADLANG"/>
        <s v="ONGEZWA MXWALI"/>
        <s v="OPRAH TWALA"/>
        <s v="PHUMELELA GUNGLA"/>
        <s v="PHUMELELA NGCIWA"/>
        <s v="SINELTHADO VILIKASI"/>
        <s v="SINENHLANHLA RADEBE"/>
        <s v="SIPHESIHLE NTSHALI"/>
        <s v="LEO LUND"/>
        <s v="TAYLA HUNTER"/>
        <s v="CONNOR BERMAN"/>
        <s v="PHIKELA NGAMLANA"/>
        <s v="TRACEY KHOZA"/>
        <s v="YONWABA TSHAWGANA"/>
        <s v="ZAMOKUHLE SITHOLE"/>
        <s v="ZAMOLUHLE SITHOLE"/>
        <s v="ZANDILE MASHINI"/>
        <s v="ZINHLE DUBAIYA"/>
        <s v="ALFRED RATHLAHANE"/>
        <s v="ASHER VAN VREDE"/>
        <s v="AUGUSTINE GASELOTE"/>
        <s v="BONGANE SIKHONDO"/>
        <s v="DECLAN VAN RENSBURG"/>
        <s v="DIHAN ROOS"/>
        <s v="RUAN VAN PLETZEN"/>
        <s v="DYLAN ASMAN"/>
        <s v="DYLAN BROWNE"/>
        <s v="DYLAN WARD"/>
        <s v="SHERONA GOWER"/>
        <s v="CONNOR ERWEE"/>
        <s v="GAVIN LLOYD"/>
        <s v="GUSTAV SMOOK"/>
        <s v="HERMAN VAN ZYL"/>
        <s v="JAMES WEINBERG"/>
        <s v="JAYDON HUNT"/>
        <s v="JIMMY MALEMA"/>
        <s v="JJ ENGELBRECHT "/>
        <s v="JOSEPH SIZANI"/>
        <s v="JUAN RADEMAN"/>
        <s v="JUAN ROODMAN"/>
        <s v="KELETSO LEOPE"/>
        <s v="LEBOHANG KASA"/>
        <s v="LESEGO MAKOLD"/>
        <s v="LUCA PIERINI"/>
        <s v="MANDLA LUVHIA"/>
        <s v="MARCUS MOLEKWAS"/>
        <s v="MATTHEW ANDERSON"/>
        <s v="MATTHEW MACCELARI"/>
        <s v="THABO SELELA"/>
        <s v="MICHAEL KENEALY"/>
        <s v="NHLANHLA KUMALO"/>
        <s v="NICHOLAS VENTER"/>
        <s v="NICOLAS PRINSLOO"/>
        <s v="NKOSINTHI NTOBELA"/>
        <s v="EBEN DANIÃ«L VAN DER WESTHUIZEN"/>
        <s v="PABLO VIUDEZ"/>
        <s v="PETER QUEALLY"/>
        <s v="ROBERT ALLISON"/>
        <s v="RORISENG MAKGANA"/>
        <s v="MOHALE MOLOI"/>
        <s v="SANDILE NOTSHOLEKA"/>
        <s v="SCELO GWAMANDA"/>
        <s v="SEBASTIAAN OLIVIER"/>
        <s v="SEBASTIAN BOTHA"/>
        <s v="SIBUSISO KUNENE"/>
        <s v="SIBUSISO LEDWABA"/>
        <s v="SIBUSISO MAZIBUKO"/>
        <s v="SIBUSISO MOTHOSOLA"/>
        <s v="SIBUSISO SIBANDA2"/>
        <s v="SISANDA MANDHLANA"/>
        <s v="SIYABONGA DLAMINI"/>
        <s v="SIYABONGA MDINGI"/>
        <s v="STUART MACKAY"/>
        <s v="THABISO MPONDO"/>
        <s v="THABO MHLONGO"/>
        <s v="NTSIKELELO FOKI"/>
        <s v="THANDO THEBE"/>
        <s v="TSHEGOFATSO MOSHAKANA"/>
        <s v="Tshephang mashakana"/>
        <s v="TSOGOFATSO MASHAKANA"/>
        <s v="ABIGAIL BEZUIDENHOUT"/>
        <s v="ALEXA GODDEN"/>
        <s v="ANITA SHABALALA"/>
        <s v="AYANDA CHWAYI"/>
        <s v="AYANDA MGWENYA"/>
        <s v="BIANCA BIRD"/>
        <s v="BUTIL LAMOLA"/>
        <s v="CAITLIN CAMPBELL"/>
        <s v="DUDECILE MTHEMBU"/>
        <s v="FAIDA KANSILEMBO"/>
        <s v="KHANYISILE SHONGWE"/>
        <s v="MALTHULA MATANKISI"/>
        <s v="MEGAN OELOFSE"/>
        <s v="MELISIWE NDEBELE"/>
        <s v="NOKWAZI SHONGWE"/>
        <s v="NOLUTHANDO NKBINDE"/>
        <s v="NTOMBI MYATAZA"/>
        <s v="NURAIN SALOOJEE"/>
        <s v="PHEMELO TSOKE"/>
        <s v="DOMINIC LUSAWANNA"/>
        <s v="SIFUIHDO NGEMA"/>
        <s v="SIPHIWO NDLOVU"/>
        <s v="SIYAMTHANDA LETAGENG"/>
        <s v="STHEMBISO TSHABALALA"/>
        <s v="TIANNI PRINS"/>
        <s v="VERONICA STOLTZ"/>
        <s v="YOLANDA TUNZI"/>
        <s v="ANATHI SINEKO"/>
        <s v="ARMAAN MULLAH"/>
        <s v="BAMBO FANTENI"/>
        <s v="PETER TUMIEL"/>
        <s v="BRADLEY MORRIS"/>
        <s v="BUHLE  PHAKATHI"/>
        <s v="BUHLEBEN KHOSI"/>
        <s v="DAKALO NDABA"/>
        <s v="DERIK OLIVIER"/>
        <s v="HENDRIK JOUBERT"/>
        <s v="JACQUES HANEKOM"/>
        <s v="JARED GROENEWALD"/>
        <s v="JONATHAN JOOSTE"/>
        <s v="JORDON BRITZ"/>
        <s v="JOSHUA DAVIES"/>
        <s v="JOSHUA GIDDINGS"/>
        <s v="KAGISO MOHLALEGO"/>
        <s v="SIBUSISO CHWAYI"/>
        <s v="LESEGO SEBELE"/>
        <s v="LETON NEL"/>
        <s v="LIAM STEWART"/>
        <s v="LUAN OLIVIER"/>
        <s v="LUCA GOVETTO"/>
        <s v="LUCKY MOLOTO"/>
        <s v="LUMANYENO NODLABA"/>
        <s v="LUSANDA NDLOVU"/>
        <s v="LUXOLO JOKOZELA"/>
        <s v="MARCH STRAUSS"/>
        <s v="MATTHEW TRUSCOTT"/>
        <s v="matuma mashakana"/>
        <s v="MOSES NQUKUTHU"/>
        <s v="MPHO HURE"/>
        <s v="NICHOLAS OLIVIER"/>
        <s v="NKOSINAMI LUPHUWANA"/>
        <s v="BENJAMIN MNTONINTSHI"/>
        <s v="NQOBILE NHLEBELA"/>
        <s v="ONKE LONA MAGADLA"/>
        <s v="WONGAMA MAKHASI"/>
        <s v="ROBERT ANDERSON"/>
        <s v="RUAN VAN PLETZEN 18"/>
        <s v="RYAN LYNN"/>
        <s v="NKSINPHILE NTOMBELA"/>
        <s v="SEAN VAN PLETZEN"/>
        <s v="SIHLE MNTONGA"/>
        <s v="SIMANKELE MOHASI"/>
        <s v="SIMON MASERA"/>
        <s v="SINENHLANHLA LUDIDI"/>
        <s v="SIPHIWE MAKHUBO"/>
        <s v="SIPHIWE NTULI"/>
        <s v="SPHIWE MEKHUBO"/>
        <s v="THABO MPEHLE"/>
        <s v="THABO THEBE"/>
        <s v="THANDUXOLO DYWILI"/>
        <s v="TRISTAN TRICAN"/>
        <s v="TUMELO MOTSEKI"/>
        <s v="VUYO MPEHLE"/>
        <s v="WIAN BORNMAN"/>
        <s v="KEVIN ASMAN"/>
        <s v="ZANENHLANHLA MBALA"/>
        <s v="ALEXIS RICH"/>
        <s v="CAROLINE VAN DER LINDE"/>
        <s v="DANIIELLE GOLDSHAGG"/>
        <s v="GELLA THOMAS"/>
        <s v="IPELENG MAROA"/>
        <s v="IPLENG MAROO"/>
        <s v="ITUMELENG TSETSANE"/>
        <s v="JAEMI WELLISCH"/>
        <s v="LUTHANDO MATHOBELA"/>
        <s v="MEGAN HENDRY"/>
        <s v="NONDUMISO MZILA"/>
        <s v="NONHLANHLA NDLUVO"/>
        <s v="PHILASANDE PHUNGULA"/>
        <s v="POOJA SATYAPRAKASH"/>
        <s v="PRIYANKA PADAYACHEE"/>
        <s v="SARA VANKER"/>
        <s v="SHANAE MARAIS"/>
        <s v="SINAZO MNQOKOYI"/>
        <s v="TAYLA RALPH"/>
        <m u="1"/>
        <s v="JONTY GRIESEL" u="1"/>
        <s v="AIDEN SMIT" u="1"/>
        <s v="nick fourie" u="1"/>
        <s v="DONALD RATHLAHANE" u="1"/>
        <s v="TSIDISO MOTLOUNG" u="1"/>
        <s v="BUHLE PHAKATHI" u="1"/>
        <s v="FRANCOIS JOUBERT" u="1"/>
        <s v="JAMES STAPYLTON-SMITH" u="1"/>
        <s v="THEO  DREYER 1" u="1"/>
        <s v="BERT MATRUJE" u="1"/>
        <s v="THANDO ZWANE" u="1"/>
        <s v="CHARLES GIBB" u="1"/>
        <s v="CHRISTIAN HOFMEYER" u="1"/>
        <s v="KIMRU CRAUKAMP" u="1"/>
        <s v="KANYISA MANCOBA" u="1"/>
        <s v="MATTHEW ECKHART " u="1"/>
        <s v="XOLISA GXOBOLE" u="1"/>
        <s v="WIAN  PRINSLOO" u="1"/>
        <s v="BENJAMIN MNTONITSHI" u="1"/>
        <s v="AIDEN  SMITS" u="1"/>
        <s v="ALEX RENOUPREZ" u="1"/>
        <s v="ELLA WATERSON" u="1"/>
        <s v="ALEX MASINA" u="1"/>
        <s v="ALEXA GODDEN " u="1"/>
        <s v="NQOBILE NTHLEBELA" u="1"/>
        <s v="BONGANE SIKHANDA" u="1"/>
        <s v="LIVHUWANI MUNYAI" u="1"/>
        <s v="MICHAEL WILLAMSON" u="1"/>
        <s v="NICHOLAS PRINSLOO" u="1"/>
        <s v="CONNOR DAVIES" u="1"/>
        <s v="SEAN VAN DER WESTHUIZEN" u="1"/>
        <s v="KAI DAVIES" u="1"/>
        <s v="THOMAS WILMOT " u="1"/>
        <s v="ASHER  VAN VREDE" u="1"/>
        <s v="LEONARD GELDENHUYS" u="1"/>
        <s v="SPHIWE MAKHUBO" u="1"/>
        <s v="MILICA ZDRAVKOVIC " u="1"/>
        <s v="BIANCA VAN ZYL" u="1"/>
        <s v="KATE BROKENSHA" u="1"/>
        <s v="HELEN  JANSEN VAN VUUREN" u="1"/>
        <s v="NHANHLA K" u="1"/>
        <s v="THANDUXOLO DWILI" u="1"/>
        <s v="AIDEN HONKE " u="1"/>
        <s v="THEO  DREYER " u="1"/>
        <s v="JENNIFER  STUART" u="1"/>
        <s v="SEÄN VAN DER WESTHUIZEN" u="1"/>
        <s v="TSHEPANG MASHAKANA" u="1"/>
        <s v="EBEN VAN DER WESTHUIZEN" u="1"/>
        <s v="NKOSINAM LUPHWANA" u="1"/>
        <s v="TSEPO MTSWENI" u="1"/>
        <s v="ZUKOLWEKHU MAHAMEA" u="1"/>
        <s v="TOMÉ DOS SANTOS" u="1"/>
        <s v="MGLUDUZI TLADI" u="1"/>
        <s v="MICHAEL WILLIAMSON" u="1"/>
        <s v="CAMERON GRAY" u="1"/>
        <s v="EBEN DANAIL VAN DER WESTHUIZEN" u="1"/>
      </sharedItems>
    </cacheField>
    <cacheField name="Date of Birth" numFmtId="0">
      <sharedItems containsDate="1" containsBlank="1" containsMixedTypes="1" minDate="1999-01-05T00:00:00" maxDate="2009-11-18T00:00:00"/>
    </cacheField>
    <cacheField name="Primary School" numFmtId="0">
      <sharedItems containsBlank="1" count="73">
        <s v="PARKVIEW SENIOR SCHOOL"/>
        <s v="DU BRUYN"/>
        <m/>
        <s v="ST. DAVID'S MARIST INANDA"/>
        <s v="REAHILE PS"/>
        <s v="PARYS LAERSKOOL"/>
        <s v="ST PETERS"/>
        <s v="CROSSROADS"/>
        <s v="THE RIDGE"/>
        <s v=" "/>
        <s v="LAERSKOOL MONUMENTPARK"/>
        <s v="LOUIS LEIPOLD"/>
        <s v="HOMESCHOOL"/>
        <s v="GERMISTON SOUTH"/>
        <s v="ST MARY'S"/>
        <s v="KING DAVID VICTORY PARK"/>
        <s v="LAERSKOOL BAKENKOP"/>
        <s v="GRAYSTON PREP"/>
        <s v="PRIDWIN"/>
        <s v="BRYANDALE PRIMARY"/>
        <s v="LAERSKOOL KRUINPARK"/>
        <s v="THULISA"/>
        <s v="CURRO AURORA"/>
        <s v="GABA PS"/>
        <s v="DE BRUYN"/>
        <s v="CURRO ROODEPLAAT PRETORIA"/>
        <s v="St THERESE CONVENT"/>
        <s v="COLIN MAN PRIMARY"/>
        <s v="DE LA SALLE HOLY CROSS COLLEGE"/>
        <s v="WELTEVREDEN PRIMARY"/>
        <s v="IZIBUKO PS"/>
        <s v="DF MALHERBE"/>
        <s v="LAERSKOOL WONDERBOOM"/>
        <s v=" HORIZON VIEW PRIMARY"/>
        <s v="KAMEELFONTEIN LAERSKOOL"/>
        <s v="CBC"/>
        <s v="SEPEBUSO"/>
        <s v="TSWELELANG"/>
        <s v="GUSTAV PRELLER"/>
        <s v="LUKHOLWENI HP"/>
        <s v="SHARICREST PRIMARY SCHOOL"/>
        <s v="CHARTER HOUSE"/>
        <s v="KYABA"/>
        <s v="THOKOSA PS"/>
        <s v="PUMELA"/>
        <s v="FORDSBURG PRIMARY"/>
        <s v="KING DAVID LINKSFIELD"/>
        <s v="DE LA SALLE HOLY CROSS"/>
        <s v="INKWENKWEZI PRIMARY"/>
        <s v="RYNFIELD PRIMARY SCHOOL"/>
        <s v="LEEUFONTEIN PRIM"/>
        <s v="LAERSKOOL WIERDAPARK"/>
        <s v="ST CATHERINE"/>
        <s v="LAERSKOOL VOORPOS"/>
        <s v="DIE POORT PRIMARY"/>
        <s v="SEKGUTLONG PS"/>
        <s v="DIKOTOLI"/>
        <s v="MONDE PS"/>
        <s v="MDGOBENG"/>
        <s v="ZIFUNELENI JUNIOR SECONDARY"/>
        <s v="RIVONIA PRIMARY"/>
        <s v="RAND HILLS ACADEMY"/>
        <s v="FLORIDA PRIMARY"/>
        <s v="DELVILLE LAERSKOOL" u="1"/>
        <s v="Crawford" u="1"/>
        <s v="MOGOBENG PS" u="1"/>
        <s v="INKWENKWEZI PRIMARY SCHOOL." u="1"/>
        <s v="ST DAVIDS" u="1"/>
        <s v="TBC" u="1"/>
        <s v="KING DAVID" u="1"/>
        <s v="IZIBUKO" u="1"/>
        <s v="Thokosa" u="1"/>
        <s v="PARYS PRIMARY" u="1"/>
      </sharedItems>
    </cacheField>
    <cacheField name="High School" numFmtId="0">
      <sharedItems containsBlank="1" containsMixedTypes="1" containsNumber="1" containsInteger="1" minValue="0" maxValue="0" count="53">
        <s v=" "/>
        <m/>
        <s v="AFRIKAANS HOERSKOOL GERMISTON"/>
        <s v="HOERSKOOL ROODEPOORT"/>
        <s v="PARYS HOËRSKOOL "/>
        <s v="ALALFANG HS"/>
        <s v="CHIPA THABANA HIGH SCHOOL"/>
        <s v="HOMESCHOOL"/>
        <s v="PHUMELELA HS"/>
        <s v="ST DAVIDS"/>
        <s v="GARSFONTEIN HIGH SCHOOL"/>
        <s v="ST. DAVID'S MARIST INANDA"/>
        <s v="RANDPARK HIGH"/>
        <s v="BENHALE ACADEMY BENONI"/>
        <s v="THE WALDORF SCHOOL AT ROSEMARY HILL"/>
        <s v="LEEUWFONTEIN PRIMARY"/>
        <s v="FUMANE HS"/>
        <s v="HTS JOHN VORSTER"/>
        <s v="DE LA SALLE HOLY CROSS COLLEGE"/>
        <s v="LOUIS LEIPOLDT"/>
        <s v="TSWELELANG"/>
        <s v="ST STITHIANS GIRLS COLLEGE"/>
        <s v="GERMISTON SOUTH"/>
        <s v="NANDI"/>
        <s v="PARKTOWN HIGH SCHOOL FOR GIRLS"/>
        <s v="PUMELA"/>
        <s v="GHS"/>
        <s v="THABAJABULA HIGH SCHOOL"/>
        <s v="PARKTOWN BOYS"/>
        <s v="BONA"/>
        <s v="SUPREME EDUC COLLEGE"/>
        <s v="MENLO PARK HIGH SCHOOL"/>
        <s v="DAYSPRING ACADEMY"/>
        <s v="NORTHCLIFF HIGH SCHOOL"/>
        <s v="MUSI HIGH"/>
        <s v="HOERSKOOL LINDEN"/>
        <s v="ASHTON INTERNATIONAL"/>
        <s v="HORIZON PRIMARY"/>
        <s v="CHIPATABANE"/>
        <s v="GERMISTON HIGH"/>
        <s v="WATERKLOOF"/>
        <s v="ZIFUNELENI"/>
        <s v="NKONKHWEZI"/>
        <s v="KING DAVID"/>
        <s v="SIPHONENHLE"/>
        <s v="INKWENKWEZI PRIMARY"/>
        <s v="RAND HILLS ACADEMY"/>
        <s v="HOERSKOOL VORENTOE"/>
        <s v="ANCHOR HIGH SCHOOL"/>
        <s v="PARKTOWN GIRLS"/>
        <s v="DIRK POSTMA"/>
        <s v="RANDBURG HOERSKOOL"/>
        <n v="0" u="1"/>
      </sharedItems>
    </cacheField>
    <cacheField name="Club" numFmtId="0">
      <sharedItems containsMixedTypes="1" containsNumber="1" containsInteger="1" minValue="0" maxValue="0" count="18">
        <s v="DABS"/>
        <s v="VLC"/>
        <s v="LIK"/>
        <s v="SOW"/>
        <s v="FLCC"/>
        <s v="CEN"/>
        <s v="LOW"/>
        <s v="SCARC"/>
        <s v="ACD"/>
        <s v="SASOL"/>
        <s v="JCC"/>
        <s v="WAT"/>
        <s v=" "/>
        <s v="ERK"/>
        <s v="CEN "/>
        <s v="IMP"/>
        <s v="MAR"/>
        <n v="0" u="1"/>
      </sharedItems>
    </cacheField>
    <cacheField name="GCU Number" numFmtId="0">
      <sharedItems containsBlank="1" containsMixedTypes="1" containsNumber="1" containsInteger="1" minValue="0" maxValue="70542"/>
    </cacheField>
    <cacheField name="Race 5" numFmtId="0">
      <sharedItems containsBlank="1" containsMixedTypes="1" containsNumber="1" containsInteger="1" minValue="1054" maxValue="11572"/>
    </cacheField>
    <cacheField name="Boat Number" numFmtId="1">
      <sharedItems containsBlank="1" containsMixedTypes="1" containsNumber="1" containsInteger="1" minValue="1" maxValue="198"/>
    </cacheField>
    <cacheField name="LD Race1" numFmtId="1">
      <sharedItems containsBlank="1"/>
    </cacheField>
    <cacheField name="LD Place Race1" numFmtId="1">
      <sharedItems containsBlank="1" containsMixedTypes="1" containsNumber="1" containsInteger="1" minValue="1" maxValue="11"/>
    </cacheField>
    <cacheField name="LD Points1" numFmtId="1">
      <sharedItems containsBlank="1" containsMixedTypes="1" containsNumber="1" containsInteger="1" minValue="0" maxValue="26"/>
    </cacheField>
    <cacheField name="500m Race1" numFmtId="1">
      <sharedItems containsBlank="1"/>
    </cacheField>
    <cacheField name="500m Place Race1" numFmtId="1">
      <sharedItems containsBlank="1" containsMixedTypes="1" containsNumber="1" containsInteger="1" minValue="1" maxValue="11"/>
    </cacheField>
    <cacheField name="500m Points 1" numFmtId="1">
      <sharedItems containsBlank="1" containsMixedTypes="1" containsNumber="1" containsInteger="1" minValue="0" maxValue="26"/>
    </cacheField>
    <cacheField name="200m Race1" numFmtId="0">
      <sharedItems containsBlank="1" containsMixedTypes="1" containsNumber="1" minValue="45.58" maxValue="59.12"/>
    </cacheField>
    <cacheField name="200m Place Race1" numFmtId="1">
      <sharedItems containsBlank="1" containsMixedTypes="1" containsNumber="1" containsInteger="1" minValue="1" maxValue="10"/>
    </cacheField>
    <cacheField name="200m Points1" numFmtId="1">
      <sharedItems containsBlank="1" containsMixedTypes="1" containsNumber="1" containsInteger="1" minValue="0" maxValue="26"/>
    </cacheField>
    <cacheField name="Total Points combined Race 1" numFmtId="1">
      <sharedItems containsBlank="1" containsMixedTypes="1" containsNumber="1" containsInteger="1" minValue="17" maxValue="78"/>
    </cacheField>
    <cacheField name="Final Place RACE 1" numFmtId="1">
      <sharedItems containsString="0" containsBlank="1" containsNumber="1" containsInteger="1" minValue="1" maxValue="11"/>
    </cacheField>
    <cacheField name="Final Points race 1" numFmtId="1">
      <sharedItems containsString="0" containsBlank="1" containsNumber="1" containsInteger="1" minValue="10" maxValue="26"/>
    </cacheField>
    <cacheField name="LD Race 2" numFmtId="1">
      <sharedItems containsBlank="1"/>
    </cacheField>
    <cacheField name="LD Place Race 2" numFmtId="1">
      <sharedItems containsString="0" containsBlank="1" containsNumber="1" containsInteger="1" minValue="1" maxValue="21"/>
    </cacheField>
    <cacheField name="LD Points Race 2" numFmtId="1">
      <sharedItems containsBlank="1" containsMixedTypes="1" containsNumber="1" containsInteger="1" minValue="1" maxValue="26"/>
    </cacheField>
    <cacheField name="500m Race 2" numFmtId="1">
      <sharedItems containsBlank="1"/>
    </cacheField>
    <cacheField name="500m Place Race 2" numFmtId="1">
      <sharedItems containsString="0" containsBlank="1" containsNumber="1" containsInteger="1" minValue="1" maxValue="23"/>
    </cacheField>
    <cacheField name="500m Points Race 2" numFmtId="1">
      <sharedItems containsBlank="1" containsMixedTypes="1" containsNumber="1" containsInteger="1" minValue="1" maxValue="26"/>
    </cacheField>
    <cacheField name="200m Race 2" numFmtId="0">
      <sharedItems containsBlank="1" containsMixedTypes="1" containsNumber="1" minValue="42.53" maxValue="59.79"/>
    </cacheField>
    <cacheField name="200m Race 2 Place" numFmtId="1">
      <sharedItems containsString="0" containsBlank="1" containsNumber="1" containsInteger="1" minValue="1" maxValue="22"/>
    </cacheField>
    <cacheField name="200m POINTS RACE 2" numFmtId="1">
      <sharedItems containsBlank="1" containsMixedTypes="1" containsNumber="1" containsInteger="1" minValue="1" maxValue="26"/>
    </cacheField>
    <cacheField name="100m Race 2" numFmtId="0">
      <sharedItems containsBlank="1" containsMixedTypes="1" containsNumber="1" minValue="19.68" maxValue="54.05"/>
    </cacheField>
    <cacheField name="100m Place Race 2" numFmtId="1">
      <sharedItems containsString="0" containsBlank="1" containsNumber="1" containsInteger="1" minValue="1" maxValue="15"/>
    </cacheField>
    <cacheField name="100m POINTS Race 2" numFmtId="1">
      <sharedItems containsBlank="1" containsMixedTypes="1" containsNumber="1" containsInteger="1" minValue="6" maxValue="26"/>
    </cacheField>
    <cacheField name="Race 2 Total Points" numFmtId="1">
      <sharedItems containsBlank="1" containsMixedTypes="1" containsNumber="1" containsInteger="1" minValue="2" maxValue="104"/>
    </cacheField>
    <cacheField name="Race 2 Overall Position" numFmtId="1">
      <sharedItems containsString="0" containsBlank="1" containsNumber="1" containsInteger="1" minValue="1" maxValue="24"/>
    </cacheField>
    <cacheField name="Final Points race 2" numFmtId="1">
      <sharedItems containsString="0" containsBlank="1" containsNumber="1" containsInteger="1" minValue="1" maxValue="26"/>
    </cacheField>
    <cacheField name="200m Race 4" numFmtId="1">
      <sharedItems containsNonDate="0" containsString="0" containsBlank="1"/>
    </cacheField>
    <cacheField name="200m Place Race 4" numFmtId="1">
      <sharedItems containsNonDate="0" containsString="0" containsBlank="1"/>
    </cacheField>
    <cacheField name="Final POINTS Race 4" numFmtId="1">
      <sharedItems containsNonDate="0" containsString="0" containsBlank="1"/>
    </cacheField>
    <cacheField name="500m Heat time" numFmtId="1">
      <sharedItems containsBlank="1"/>
    </cacheField>
    <cacheField name="500m Position" numFmtId="1">
      <sharedItems containsString="0" containsBlank="1" containsNumber="1" containsInteger="1" minValue="1" maxValue="16"/>
    </cacheField>
    <cacheField name="500m Points" numFmtId="1">
      <sharedItems containsBlank="1" containsMixedTypes="1" containsNumber="1" containsInteger="1" minValue="5" maxValue="26"/>
    </cacheField>
    <cacheField name="200m Heat Time Race 4" numFmtId="0">
      <sharedItems containsBlank="1" containsMixedTypes="1" containsNumber="1" minValue="51.13" maxValue="58.5"/>
    </cacheField>
    <cacheField name="200m Position Race 4" numFmtId="1">
      <sharedItems containsString="0" containsBlank="1" containsNumber="1" containsInteger="1" minValue="1" maxValue="16"/>
    </cacheField>
    <cacheField name="200m Points Race 4" numFmtId="1">
      <sharedItems containsBlank="1" containsMixedTypes="1" containsNumber="1" containsInteger="1" minValue="5" maxValue="26"/>
    </cacheField>
    <cacheField name="100m Heat Time Race 4 " numFmtId="0">
      <sharedItems containsBlank="1" containsMixedTypes="1" containsNumber="1" minValue="24.75" maxValue="59.01"/>
    </cacheField>
    <cacheField name="100m Position Race 4 " numFmtId="1">
      <sharedItems containsString="0" containsBlank="1" containsNumber="1" containsInteger="1" minValue="1" maxValue="14"/>
    </cacheField>
    <cacheField name="100m Points Race 4 " numFmtId="1">
      <sharedItems containsBlank="1" containsMixedTypes="1" containsNumber="1" containsInteger="1" minValue="7" maxValue="26"/>
    </cacheField>
    <cacheField name="Total POINTS Race 4" numFmtId="1">
      <sharedItems containsBlank="1" containsMixedTypes="1" containsNumber="1" containsInteger="1" minValue="8" maxValue="78"/>
    </cacheField>
    <cacheField name="Total Position Race 4" numFmtId="1">
      <sharedItems containsString="0" containsBlank="1" containsNumber="1" containsInteger="1" minValue="1" maxValue="16"/>
    </cacheField>
    <cacheField name="Final POINTS Race 4 " numFmtId="1">
      <sharedItems containsString="0" containsBlank="1" containsNumber="1" containsInteger="1" minValue="5" maxValue="26"/>
    </cacheField>
    <cacheField name="Time race 5" numFmtId="1">
      <sharedItems containsBlank="1"/>
    </cacheField>
    <cacheField name="Total Position Race 5" numFmtId="1">
      <sharedItems containsString="0" containsBlank="1" containsNumber="1" containsInteger="1" minValue="1" maxValue="11"/>
    </cacheField>
    <cacheField name="Final POINTS Race 5" numFmtId="1">
      <sharedItems containsString="0" containsBlank="1" containsNumber="1" containsInteger="1" minValue="10" maxValue="26"/>
    </cacheField>
    <cacheField name="Final time Race 6" numFmtId="1">
      <sharedItems containsBlank="1"/>
    </cacheField>
    <cacheField name="Total Position Race 6" numFmtId="1">
      <sharedItems containsString="0" containsBlank="1" containsNumber="1" containsInteger="1" minValue="1" maxValue="14"/>
    </cacheField>
    <cacheField name="Final POINTS Race 6" numFmtId="1">
      <sharedItems containsString="0" containsBlank="1" containsNumber="1" containsInteger="1" minValue="7" maxValue="26"/>
    </cacheField>
    <cacheField name="Final time Race 7" numFmtId="1">
      <sharedItems containsNonDate="0" containsString="0" containsBlank="1"/>
    </cacheField>
    <cacheField name="Final Position Race 7" numFmtId="1">
      <sharedItems containsNonDate="0" containsString="0" containsBlank="1"/>
    </cacheField>
    <cacheField name="Final POINTS Race 7" numFmtId="1">
      <sharedItems containsNonDate="0" containsString="0" containsBlank="1"/>
    </cacheField>
    <cacheField name="Final time Race 8" numFmtId="1">
      <sharedItems containsNonDate="0" containsString="0" containsBlank="1"/>
    </cacheField>
    <cacheField name="Final Position Race 8" numFmtId="1">
      <sharedItems containsNonDate="0" containsString="0" containsBlank="1"/>
    </cacheField>
    <cacheField name="Final POINTS Race 8" numFmtId="1">
      <sharedItems containsNonDate="0" containsString="0" containsBlank="1"/>
    </cacheField>
    <cacheField name="Final time Race 9" numFmtId="1">
      <sharedItems containsNonDate="0" containsString="0" containsBlank="1"/>
    </cacheField>
    <cacheField name="Final Position Race 9" numFmtId="1">
      <sharedItems containsNonDate="0" containsString="0" containsBlank="1"/>
    </cacheField>
    <cacheField name="Final POINTS Race 9" numFmtId="1">
      <sharedItems containsNonDate="0" containsString="0" containsBlank="1"/>
    </cacheField>
    <cacheField name="Final time Race 10" numFmtId="1">
      <sharedItems containsNonDate="0" containsString="0" containsBlank="1"/>
    </cacheField>
    <cacheField name="Final Position Race 10" numFmtId="1">
      <sharedItems containsNonDate="0" containsString="0" containsBlank="1"/>
    </cacheField>
    <cacheField name="Final POINTS Race 10" numFmtId="1">
      <sharedItems containsNonDate="0" containsString="0" containsBlank="1"/>
    </cacheField>
    <cacheField name="Final time Race 11" numFmtId="1">
      <sharedItems containsNonDate="0" containsString="0" containsBlank="1"/>
    </cacheField>
    <cacheField name="Final Position Race 11" numFmtId="1">
      <sharedItems containsString="0" containsBlank="1" containsNumber="1" containsInteger="1" minValue="0" maxValue="0"/>
    </cacheField>
    <cacheField name="Final POINTS Race 11" numFmtId="1">
      <sharedItems containsBlank="1"/>
    </cacheField>
    <cacheField name="Races completed" numFmtId="1">
      <sharedItems containsString="0" containsBlank="1" containsNumber="1" containsInteger="1" minValue="0" maxValue="3"/>
    </cacheField>
    <cacheField name="Total Points 2018" numFmtId="1">
      <sharedItems containsSemiMixedTypes="0" containsString="0" containsNumber="1" containsInteger="1" minValue="0" maxValue="126" count="88">
        <n v="0"/>
        <n v="22"/>
        <n v="85"/>
        <n v="26"/>
        <n v="19"/>
        <n v="104"/>
        <n v="115"/>
        <n v="122"/>
        <n v="32"/>
        <n v="98"/>
        <n v="11"/>
        <n v="16"/>
        <n v="82"/>
        <n v="81"/>
        <n v="7"/>
        <n v="6"/>
        <n v="70"/>
        <n v="51"/>
        <n v="52"/>
        <n v="15"/>
        <n v="5"/>
        <n v="23"/>
        <n v="4"/>
        <n v="1"/>
        <n v="2"/>
        <n v="118"/>
        <n v="111"/>
        <n v="60"/>
        <n v="14"/>
        <n v="9"/>
        <n v="13"/>
        <n v="96"/>
        <n v="44"/>
        <n v="12"/>
        <n v="78"/>
        <n v="3"/>
        <n v="8"/>
        <n v="91"/>
        <n v="33"/>
        <n v="69"/>
        <n v="41"/>
        <n v="27"/>
        <n v="74"/>
        <n v="46"/>
        <n v="10"/>
        <n v="18"/>
        <n v="17"/>
        <n v="126"/>
        <n v="67"/>
        <n v="89"/>
        <n v="107"/>
        <n v="65"/>
        <n v="38"/>
        <n v="55"/>
        <n v="31"/>
        <n v="39"/>
        <n v="36"/>
        <n v="20"/>
        <n v="21"/>
        <n v="49"/>
        <n v="25"/>
        <n v="71"/>
        <n v="57"/>
        <n v="108"/>
        <n v="75"/>
        <n v="35"/>
        <n v="123"/>
        <n v="66"/>
        <n v="100"/>
        <n v="34" u="1"/>
        <n v="59" u="1"/>
        <n v="79" u="1"/>
        <n v="63" u="1"/>
        <n v="40" u="1"/>
        <n v="42" u="1"/>
        <n v="48" u="1"/>
        <n v="50" u="1"/>
        <n v="56" u="1"/>
        <n v="77" u="1"/>
        <n v="37" u="1"/>
        <n v="62" u="1"/>
        <n v="24" u="1"/>
        <n v="43" u="1"/>
        <n v="45" u="1"/>
        <n v="28" u="1"/>
        <n v="29" u="1"/>
        <n v="53" u="1"/>
        <n v="92" u="1"/>
      </sharedItems>
    </cacheField>
    <cacheField name="Lowest" numFmtId="1">
      <sharedItems containsBlank="1" containsMixedTypes="1" containsNumber="1" containsInteger="1" minValue="0" maxValue="0"/>
    </cacheField>
    <cacheField name="Second lowest" numFmtId="1">
      <sharedItems containsString="0" containsBlank="1" containsNumber="1" containsInteger="1" minValue="0" maxValue="0"/>
    </cacheField>
    <cacheField name="Top races" numFmtId="1">
      <sharedItems containsString="0" containsBlank="1" containsNumber="1" containsInteger="1" minValue="0" maxValue="1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8">
  <r>
    <x v="0"/>
    <x v="0"/>
    <x v="0"/>
    <m/>
    <x v="0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0"/>
    <x v="0"/>
    <x v="1"/>
    <m/>
    <x v="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0"/>
    <x v="0"/>
    <x v="2"/>
    <m/>
    <x v="2"/>
    <x v="1"/>
    <x v="2"/>
    <n v="11435"/>
    <e v="#N/A"/>
    <n v="1"/>
    <m/>
    <m/>
    <m/>
    <m/>
    <m/>
    <m/>
    <m/>
    <m/>
    <m/>
    <m/>
    <m/>
    <m/>
    <s v="23.02.50"/>
    <n v="2"/>
    <n v="22"/>
    <s v="4.55.00"/>
    <n v="3"/>
    <n v="19"/>
    <s v="1.50.01"/>
    <n v="3"/>
    <n v="19"/>
    <n v="54.05"/>
    <n v="3"/>
    <n v="19"/>
    <n v="79"/>
    <n v="2"/>
    <n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"/>
    <e v="#REF!"/>
    <n v="0"/>
    <n v="22"/>
  </r>
  <r>
    <x v="0"/>
    <x v="0"/>
    <x v="3"/>
    <m/>
    <x v="3"/>
    <x v="1"/>
    <x v="0"/>
    <n v="11402"/>
    <e v="#N/A"/>
    <n v="50"/>
    <s v="DNR"/>
    <s v="DNR"/>
    <n v="0"/>
    <s v="5.15.76"/>
    <n v="2"/>
    <n v="22"/>
    <s v="2.12.71"/>
    <n v="2"/>
    <n v="22"/>
    <n v="44"/>
    <n v="2"/>
    <n v="22"/>
    <m/>
    <m/>
    <m/>
    <s v="4.32.27"/>
    <n v="2"/>
    <n v="22"/>
    <s v="1.27.64"/>
    <n v="2"/>
    <n v="22"/>
    <n v="44.29"/>
    <n v="2"/>
    <n v="22"/>
    <n v="66"/>
    <n v="3"/>
    <n v="19"/>
    <m/>
    <m/>
    <m/>
    <s v="5.02.05"/>
    <n v="2"/>
    <n v="22"/>
    <s v="2.18.44"/>
    <n v="2"/>
    <n v="22"/>
    <s v="1.07.87"/>
    <n v="2"/>
    <n v="22"/>
    <n v="66"/>
    <n v="2"/>
    <n v="22"/>
    <m/>
    <m/>
    <m/>
    <s v="18.38.54"/>
    <n v="2"/>
    <n v="22"/>
    <m/>
    <m/>
    <m/>
    <m/>
    <m/>
    <m/>
    <m/>
    <m/>
    <m/>
    <m/>
    <m/>
    <m/>
    <m/>
    <m/>
    <m/>
    <n v="3"/>
    <x v="2"/>
    <e v="#REF!"/>
    <n v="0"/>
    <n v="85"/>
  </r>
  <r>
    <x v="0"/>
    <x v="0"/>
    <x v="4"/>
    <m/>
    <x v="3"/>
    <x v="1"/>
    <x v="0"/>
    <n v="11612"/>
    <e v="#N/A"/>
    <n v="8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8.13.50"/>
    <n v="1"/>
    <n v="26"/>
    <m/>
    <m/>
    <m/>
    <m/>
    <m/>
    <m/>
    <m/>
    <m/>
    <m/>
    <m/>
    <m/>
    <m/>
    <m/>
    <m/>
    <m/>
    <n v="1"/>
    <x v="3"/>
    <e v="#REF!"/>
    <n v="0"/>
    <n v="26"/>
  </r>
  <r>
    <x v="0"/>
    <x v="0"/>
    <x v="5"/>
    <m/>
    <x v="2"/>
    <x v="1"/>
    <x v="1"/>
    <m/>
    <e v="#N/A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9.45.44"/>
    <n v="3"/>
    <n v="19"/>
    <m/>
    <m/>
    <m/>
    <m/>
    <m/>
    <m/>
    <m/>
    <m/>
    <m/>
    <m/>
    <m/>
    <m/>
    <m/>
    <m/>
    <m/>
    <n v="1"/>
    <x v="4"/>
    <e v="#REF!"/>
    <n v="0"/>
    <n v="19"/>
  </r>
  <r>
    <x v="0"/>
    <x v="0"/>
    <x v="6"/>
    <m/>
    <x v="4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0"/>
    <x v="0"/>
    <x v="7"/>
    <m/>
    <x v="5"/>
    <x v="1"/>
    <x v="2"/>
    <n v="11360"/>
    <n v="11360"/>
    <n v="106"/>
    <s v="DNR"/>
    <s v="DNR"/>
    <n v="0"/>
    <s v="4.32.37"/>
    <n v="1"/>
    <n v="26"/>
    <s v="1.51.64"/>
    <n v="1"/>
    <n v="26"/>
    <n v="52"/>
    <n v="1"/>
    <n v="26"/>
    <s v="18.19.17"/>
    <n v="1"/>
    <n v="26"/>
    <s v="4.19.14"/>
    <n v="1"/>
    <n v="26"/>
    <s v="1.13.27"/>
    <n v="1"/>
    <n v="26"/>
    <n v="41.63"/>
    <n v="1"/>
    <n v="26"/>
    <n v="104"/>
    <n v="1"/>
    <n v="26"/>
    <m/>
    <m/>
    <m/>
    <s v="4.26.60"/>
    <n v="1"/>
    <n v="26"/>
    <s v="1.49.90"/>
    <n v="1"/>
    <n v="26"/>
    <n v="52.73"/>
    <n v="1"/>
    <n v="26"/>
    <n v="78"/>
    <n v="1"/>
    <n v="26"/>
    <s v="15.07.26"/>
    <n v="1"/>
    <n v="26"/>
    <m/>
    <m/>
    <m/>
    <m/>
    <m/>
    <m/>
    <m/>
    <m/>
    <m/>
    <m/>
    <m/>
    <m/>
    <m/>
    <m/>
    <m/>
    <m/>
    <m/>
    <m/>
    <n v="2"/>
    <x v="5"/>
    <e v="#REF!"/>
    <n v="0"/>
    <n v="104"/>
  </r>
  <r>
    <x v="1"/>
    <x v="0"/>
    <x v="8"/>
    <d v="2008-12-09T00:00:00"/>
    <x v="3"/>
    <x v="0"/>
    <x v="0"/>
    <n v="10092"/>
    <n v="10092"/>
    <n v="135"/>
    <s v="13.22.95"/>
    <n v="1"/>
    <n v="26"/>
    <s v="3.26.34"/>
    <n v="2"/>
    <n v="22"/>
    <s v="1.19.20"/>
    <n v="3"/>
    <n v="19"/>
    <n v="67"/>
    <n v="1"/>
    <n v="26"/>
    <s v="14.44.18"/>
    <n v="2"/>
    <n v="22"/>
    <s v="2.37.00"/>
    <n v="3"/>
    <n v="19"/>
    <s v="1.14.48"/>
    <n v="5"/>
    <n v="16"/>
    <n v="34.21"/>
    <n v="2"/>
    <n v="22"/>
    <n v="79"/>
    <n v="3"/>
    <n v="19"/>
    <m/>
    <m/>
    <m/>
    <s v="3.20.31"/>
    <n v="2"/>
    <n v="22"/>
    <s v="1.24.63"/>
    <n v="2"/>
    <n v="22"/>
    <n v="36.78"/>
    <n v="3"/>
    <n v="19"/>
    <n v="63"/>
    <n v="2"/>
    <n v="22"/>
    <s v="9.34.97"/>
    <n v="2"/>
    <n v="22"/>
    <s v="27.19.23"/>
    <n v="1"/>
    <n v="26"/>
    <m/>
    <m/>
    <m/>
    <m/>
    <m/>
    <m/>
    <m/>
    <m/>
    <m/>
    <m/>
    <m/>
    <m/>
    <m/>
    <m/>
    <m/>
    <n v="3"/>
    <x v="6"/>
    <n v="0"/>
    <n v="0"/>
    <n v="115"/>
  </r>
  <r>
    <x v="1"/>
    <x v="1"/>
    <x v="9"/>
    <m/>
    <x v="2"/>
    <x v="1"/>
    <x v="3"/>
    <m/>
    <m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0.07.82"/>
    <n v="1"/>
    <n v="26"/>
    <m/>
    <m/>
    <m/>
    <m/>
    <m/>
    <m/>
    <m/>
    <m/>
    <m/>
    <m/>
    <m/>
    <m/>
    <m/>
    <m/>
    <m/>
    <n v="1"/>
    <x v="3"/>
    <e v="#REF!"/>
    <n v="0"/>
    <n v="26"/>
  </r>
  <r>
    <x v="1"/>
    <x v="0"/>
    <x v="10"/>
    <d v="2008-03-26T00:00:00"/>
    <x v="3"/>
    <x v="0"/>
    <x v="0"/>
    <n v="3878"/>
    <n v="3878"/>
    <n v="14"/>
    <s v="13.36.00"/>
    <n v="2"/>
    <n v="22"/>
    <s v="3.27.44"/>
    <n v="3"/>
    <n v="19"/>
    <s v="1.18.80"/>
    <n v="2"/>
    <n v="22"/>
    <n v="63"/>
    <n v="2"/>
    <n v="22"/>
    <s v="14.45.44"/>
    <n v="3"/>
    <n v="19"/>
    <s v="2.35.69"/>
    <n v="1"/>
    <n v="26"/>
    <s v="1.13.11"/>
    <n v="2"/>
    <n v="22"/>
    <n v="33.57"/>
    <n v="1"/>
    <n v="26"/>
    <n v="93"/>
    <n v="1"/>
    <n v="26"/>
    <m/>
    <m/>
    <m/>
    <s v="3.19.24"/>
    <n v="1"/>
    <n v="26"/>
    <s v="1.24.09"/>
    <n v="1"/>
    <n v="26"/>
    <n v="34.24"/>
    <n v="1"/>
    <n v="26"/>
    <n v="78"/>
    <n v="1"/>
    <n v="26"/>
    <s v="9.31.09"/>
    <n v="1"/>
    <n v="26"/>
    <s v="27.22.06"/>
    <n v="2"/>
    <n v="22"/>
    <m/>
    <m/>
    <m/>
    <m/>
    <m/>
    <m/>
    <m/>
    <m/>
    <m/>
    <m/>
    <m/>
    <m/>
    <m/>
    <m/>
    <m/>
    <n v="3"/>
    <x v="7"/>
    <n v="0"/>
    <n v="0"/>
    <n v="122"/>
  </r>
  <r>
    <x v="1"/>
    <x v="0"/>
    <x v="11"/>
    <d v="2008-06-05T00:00:00"/>
    <x v="6"/>
    <x v="0"/>
    <x v="0"/>
    <s v="TBC"/>
    <e v="#N/A"/>
    <n v="31"/>
    <m/>
    <m/>
    <m/>
    <m/>
    <m/>
    <m/>
    <m/>
    <m/>
    <m/>
    <m/>
    <m/>
    <m/>
    <s v="17.10.37"/>
    <n v="13"/>
    <n v="8"/>
    <s v="3.25.84"/>
    <n v="8"/>
    <n v="13"/>
    <s v="1.12.22"/>
    <n v="1"/>
    <n v="26"/>
    <n v="34.85"/>
    <n v="4"/>
    <n v="17"/>
    <n v="64"/>
    <n v="4"/>
    <n v="17"/>
    <m/>
    <m/>
    <m/>
    <s v="3.54.73"/>
    <n v="9"/>
    <n v="12"/>
    <s v="1.30.62"/>
    <n v="5"/>
    <n v="16"/>
    <n v="43.6"/>
    <n v="8"/>
    <n v="13"/>
    <n v="41"/>
    <n v="6"/>
    <n v="15"/>
    <m/>
    <m/>
    <m/>
    <m/>
    <m/>
    <m/>
    <m/>
    <m/>
    <m/>
    <m/>
    <m/>
    <m/>
    <m/>
    <m/>
    <m/>
    <m/>
    <m/>
    <m/>
    <m/>
    <m/>
    <m/>
    <n v="1"/>
    <x v="8"/>
    <n v="0"/>
    <n v="0"/>
    <n v="32"/>
  </r>
  <r>
    <x v="1"/>
    <x v="0"/>
    <x v="12"/>
    <m/>
    <x v="7"/>
    <x v="1"/>
    <x v="0"/>
    <m/>
    <e v="#N/A"/>
    <n v="107"/>
    <s v="15.03.60"/>
    <n v="9"/>
    <n v="12"/>
    <s v="4.04.92"/>
    <n v="11"/>
    <n v="10"/>
    <s v="DNR"/>
    <s v="DNR"/>
    <n v="0"/>
    <n v="22"/>
    <n v="11"/>
    <n v="10"/>
    <s v="16.40.77"/>
    <n v="10"/>
    <n v="11"/>
    <s v="3.34.28"/>
    <n v="12"/>
    <n v="9"/>
    <s v="1.17.57"/>
    <n v="9"/>
    <n v="12"/>
    <s v="DNR"/>
    <m/>
    <m/>
    <n v="32"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x v="4"/>
    <e v="#REF!"/>
    <n v="0"/>
    <n v="19"/>
  </r>
  <r>
    <x v="1"/>
    <x v="0"/>
    <x v="13"/>
    <d v="2009-02-09T00:00:00"/>
    <x v="3"/>
    <x v="0"/>
    <x v="0"/>
    <n v="10154"/>
    <e v="#N/A"/>
    <n v="169"/>
    <s v="15.11.86"/>
    <n v="10"/>
    <n v="11"/>
    <s v="3.46.66"/>
    <n v="7"/>
    <n v="14"/>
    <s v="1.30.76"/>
    <n v="10"/>
    <n v="11"/>
    <n v="36"/>
    <n v="9"/>
    <n v="12"/>
    <s v="16.56.35"/>
    <n v="11"/>
    <n v="10"/>
    <s v="3.32.31"/>
    <n v="11"/>
    <n v="10"/>
    <s v="1.22.87"/>
    <n v="11"/>
    <n v="10"/>
    <n v="40.65"/>
    <n v="13"/>
    <n v="8"/>
    <n v="38"/>
    <n v="10"/>
    <n v="11"/>
    <m/>
    <m/>
    <m/>
    <s v="4.02.97"/>
    <n v="10"/>
    <n v="11"/>
    <s v="2.02.71"/>
    <n v="15"/>
    <n v="6"/>
    <n v="53.75"/>
    <n v="11"/>
    <n v="10"/>
    <n v="27"/>
    <n v="12"/>
    <n v="9"/>
    <m/>
    <m/>
    <m/>
    <m/>
    <m/>
    <m/>
    <m/>
    <m/>
    <m/>
    <m/>
    <m/>
    <m/>
    <m/>
    <m/>
    <m/>
    <m/>
    <m/>
    <m/>
    <m/>
    <m/>
    <m/>
    <n v="2"/>
    <x v="8"/>
    <n v="0"/>
    <n v="0"/>
    <n v="32"/>
  </r>
  <r>
    <x v="1"/>
    <x v="0"/>
    <x v="14"/>
    <d v="2008-03-26T00:00:00"/>
    <x v="3"/>
    <x v="0"/>
    <x v="0"/>
    <n v="3849"/>
    <n v="3849"/>
    <n v="12"/>
    <s v="13.43.06"/>
    <n v="3"/>
    <n v="19"/>
    <s v="3.30.57"/>
    <n v="4"/>
    <n v="17"/>
    <s v="1.18.43"/>
    <n v="1"/>
    <n v="26"/>
    <n v="62"/>
    <n v="3"/>
    <n v="19"/>
    <s v="14.42.31"/>
    <n v="1"/>
    <n v="26"/>
    <s v="2.36.37"/>
    <n v="2"/>
    <n v="22"/>
    <s v="1.13.65"/>
    <n v="3"/>
    <n v="19"/>
    <n v="34.630000000000003"/>
    <n v="3"/>
    <n v="19"/>
    <n v="86"/>
    <n v="2"/>
    <n v="22"/>
    <m/>
    <m/>
    <m/>
    <s v="3.26.53"/>
    <n v="3"/>
    <n v="19"/>
    <s v="1.25.72"/>
    <n v="3"/>
    <n v="19"/>
    <n v="35.729999999999997"/>
    <n v="2"/>
    <n v="22"/>
    <n v="60"/>
    <n v="3"/>
    <n v="19"/>
    <s v="9.38.34"/>
    <n v="3"/>
    <n v="19"/>
    <s v="27.28.13"/>
    <n v="3"/>
    <n v="19"/>
    <m/>
    <m/>
    <m/>
    <m/>
    <m/>
    <m/>
    <m/>
    <m/>
    <m/>
    <m/>
    <m/>
    <m/>
    <m/>
    <m/>
    <m/>
    <n v="3"/>
    <x v="9"/>
    <n v="0"/>
    <n v="0"/>
    <n v="98"/>
  </r>
  <r>
    <x v="1"/>
    <x v="0"/>
    <x v="15"/>
    <d v="2009-11-17T00:00:00"/>
    <x v="5"/>
    <x v="0"/>
    <x v="2"/>
    <n v="10245"/>
    <e v="#N/A"/>
    <n v="34"/>
    <m/>
    <m/>
    <m/>
    <m/>
    <m/>
    <m/>
    <m/>
    <m/>
    <m/>
    <m/>
    <m/>
    <m/>
    <s v="17.08.01"/>
    <n v="12"/>
    <n v="9"/>
    <s v="3.45.52"/>
    <n v="13"/>
    <n v="8"/>
    <s v="1.19.28"/>
    <n v="10"/>
    <n v="11"/>
    <n v="38.17"/>
    <n v="11"/>
    <n v="10"/>
    <n v="38"/>
    <n v="10"/>
    <n v="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0"/>
    <n v="0"/>
    <n v="0"/>
    <n v="11"/>
  </r>
  <r>
    <x v="1"/>
    <x v="0"/>
    <x v="16"/>
    <m/>
    <x v="8"/>
    <x v="1"/>
    <x v="0"/>
    <m/>
    <e v="#N/A"/>
    <n v="16"/>
    <m/>
    <m/>
    <m/>
    <m/>
    <m/>
    <m/>
    <m/>
    <m/>
    <m/>
    <m/>
    <m/>
    <m/>
    <s v="20.55.62"/>
    <n v="19"/>
    <n v="2"/>
    <s v="4.12.97"/>
    <n v="20"/>
    <n v="1"/>
    <s v="1.30.32"/>
    <n v="16"/>
    <n v="5"/>
    <n v="42.63"/>
    <n v="15"/>
    <n v="6"/>
    <n v="14"/>
    <n v="17"/>
    <n v="4"/>
    <m/>
    <m/>
    <m/>
    <s v="4.08.02"/>
    <n v="11"/>
    <n v="10"/>
    <s v="1.41.04"/>
    <n v="11"/>
    <n v="10"/>
    <n v="51.71"/>
    <n v="10"/>
    <n v="11"/>
    <n v="31"/>
    <n v="9"/>
    <n v="12"/>
    <m/>
    <m/>
    <m/>
    <m/>
    <m/>
    <m/>
    <m/>
    <m/>
    <m/>
    <m/>
    <m/>
    <m/>
    <m/>
    <m/>
    <m/>
    <m/>
    <m/>
    <m/>
    <m/>
    <m/>
    <m/>
    <n v="1"/>
    <x v="11"/>
    <e v="#REF!"/>
    <n v="0"/>
    <n v="16"/>
  </r>
  <r>
    <x v="1"/>
    <x v="0"/>
    <x v="17"/>
    <d v="2009-03-30T00:00:00"/>
    <x v="3"/>
    <x v="0"/>
    <x v="0"/>
    <n v="11226"/>
    <e v="#N/A"/>
    <n v="186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18"/>
    <d v="2009-11-02T00:00:00"/>
    <x v="3"/>
    <x v="0"/>
    <x v="0"/>
    <n v="10152"/>
    <e v="#N/A"/>
    <n v="138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19"/>
    <d v="2008-03-26T00:00:00"/>
    <x v="3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20"/>
    <m/>
    <x v="9"/>
    <x v="0"/>
    <x v="4"/>
    <n v="11030"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21"/>
    <d v="2008-10-13T00:00:00"/>
    <x v="10"/>
    <x v="0"/>
    <x v="5"/>
    <n v="10957"/>
    <n v="10957"/>
    <n v="172"/>
    <s v="13.57.32"/>
    <n v="5"/>
    <n v="16"/>
    <s v="3.23.76"/>
    <n v="1"/>
    <n v="26"/>
    <s v="1.20.16"/>
    <n v="4"/>
    <n v="17"/>
    <n v="59"/>
    <n v="4"/>
    <n v="17"/>
    <s v="15.00.08"/>
    <n v="5"/>
    <n v="16"/>
    <s v="2.47.21"/>
    <n v="4"/>
    <n v="17"/>
    <s v="1.15.55"/>
    <n v="6"/>
    <n v="15"/>
    <n v="35.25"/>
    <n v="5"/>
    <n v="16"/>
    <n v="64"/>
    <n v="4"/>
    <n v="17"/>
    <m/>
    <m/>
    <m/>
    <s v="3.30.53"/>
    <n v="5"/>
    <n v="16"/>
    <s v="1.33.48"/>
    <n v="8"/>
    <n v="13"/>
    <n v="43.33"/>
    <n v="7"/>
    <n v="14"/>
    <n v="43"/>
    <n v="5"/>
    <n v="16"/>
    <s v="10.25.40"/>
    <n v="6"/>
    <n v="15"/>
    <s v="27.47.57"/>
    <n v="4"/>
    <n v="17"/>
    <m/>
    <m/>
    <m/>
    <m/>
    <m/>
    <m/>
    <m/>
    <m/>
    <m/>
    <m/>
    <m/>
    <m/>
    <m/>
    <m/>
    <m/>
    <n v="3"/>
    <x v="12"/>
    <n v="0"/>
    <n v="0"/>
    <n v="82"/>
  </r>
  <r>
    <x v="1"/>
    <x v="0"/>
    <x v="22"/>
    <d v="2008-06-13T00:00:00"/>
    <x v="5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23"/>
    <d v="2008-06-30T00:00:00"/>
    <x v="3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24"/>
    <d v="2009-09-01T00:00:00"/>
    <x v="3"/>
    <x v="0"/>
    <x v="0"/>
    <n v="10213"/>
    <n v="10213"/>
    <n v="4"/>
    <s v="13.55.00"/>
    <n v="4"/>
    <n v="17"/>
    <s v="3.41.74"/>
    <n v="5"/>
    <n v="16"/>
    <s v="1.22.72"/>
    <n v="5"/>
    <n v="16"/>
    <n v="49"/>
    <n v="5"/>
    <n v="16"/>
    <s v="14.58.54"/>
    <n v="4"/>
    <n v="17"/>
    <s v="3.27.89"/>
    <n v="9"/>
    <n v="12"/>
    <s v="1.14.05"/>
    <n v="4"/>
    <n v="17"/>
    <n v="35.81"/>
    <n v="7"/>
    <n v="14"/>
    <n v="60"/>
    <n v="6"/>
    <n v="15"/>
    <m/>
    <m/>
    <m/>
    <s v="3.27.82"/>
    <n v="4"/>
    <n v="17"/>
    <s v="1.27.73"/>
    <n v="4"/>
    <n v="17"/>
    <n v="42.53"/>
    <n v="6"/>
    <n v="15"/>
    <n v="49"/>
    <n v="4"/>
    <n v="17"/>
    <s v="10.25.10"/>
    <n v="4"/>
    <n v="17"/>
    <s v="28.41.46"/>
    <n v="5"/>
    <n v="16"/>
    <m/>
    <m/>
    <m/>
    <m/>
    <m/>
    <m/>
    <m/>
    <m/>
    <m/>
    <m/>
    <m/>
    <m/>
    <m/>
    <m/>
    <m/>
    <n v="3"/>
    <x v="13"/>
    <n v="0"/>
    <n v="0"/>
    <n v="81"/>
  </r>
  <r>
    <x v="1"/>
    <x v="0"/>
    <x v="25"/>
    <m/>
    <x v="8"/>
    <x v="1"/>
    <x v="0"/>
    <m/>
    <e v="#N/A"/>
    <n v="32"/>
    <m/>
    <m/>
    <m/>
    <m/>
    <m/>
    <m/>
    <m/>
    <m/>
    <m/>
    <m/>
    <m/>
    <m/>
    <s v="15.46.75"/>
    <n v="7"/>
    <n v="14"/>
    <s v="3.21.04"/>
    <n v="7"/>
    <n v="14"/>
    <s v="1.37.96"/>
    <n v="20"/>
    <n v="1"/>
    <s v="DNR"/>
    <m/>
    <m/>
    <n v="29"/>
    <n v="1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4"/>
    <e v="#REF!"/>
    <n v="0"/>
    <n v="7"/>
  </r>
  <r>
    <x v="1"/>
    <x v="0"/>
    <x v="26"/>
    <m/>
    <x v="2"/>
    <x v="1"/>
    <x v="0"/>
    <n v="11413"/>
    <e v="#N/A"/>
    <n v="16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.27.80"/>
    <n v="15"/>
    <n v="6"/>
    <s v="2.14.11"/>
    <n v="16"/>
    <n v="5"/>
    <s v="1.05.05"/>
    <n v="14"/>
    <n v="7"/>
    <n v="18"/>
    <n v="15"/>
    <n v="6"/>
    <m/>
    <m/>
    <m/>
    <m/>
    <m/>
    <m/>
    <m/>
    <m/>
    <m/>
    <m/>
    <m/>
    <m/>
    <m/>
    <m/>
    <m/>
    <m/>
    <m/>
    <m/>
    <m/>
    <m/>
    <m/>
    <m/>
    <x v="15"/>
    <m/>
    <m/>
    <m/>
  </r>
  <r>
    <x v="1"/>
    <x v="0"/>
    <x v="27"/>
    <d v="2009-09-02T00:00:00"/>
    <x v="3"/>
    <x v="0"/>
    <x v="0"/>
    <n v="10151"/>
    <n v="10151"/>
    <n v="139"/>
    <s v="14.17.85"/>
    <n v="8"/>
    <n v="13"/>
    <s v="3.47.71"/>
    <n v="8"/>
    <n v="13"/>
    <s v="1.28.92"/>
    <n v="7"/>
    <n v="14"/>
    <n v="40"/>
    <n v="8"/>
    <n v="13"/>
    <s v="16.14.70"/>
    <n v="8"/>
    <n v="13"/>
    <s v="3.14.23"/>
    <n v="6"/>
    <n v="15"/>
    <s v="1.17.54"/>
    <n v="8"/>
    <n v="13"/>
    <n v="36.659999999999997"/>
    <n v="8"/>
    <n v="13"/>
    <n v="54"/>
    <n v="8"/>
    <n v="13"/>
    <m/>
    <m/>
    <m/>
    <s v="3.41.19"/>
    <n v="7"/>
    <n v="14"/>
    <s v="1.32.33"/>
    <n v="7"/>
    <n v="14"/>
    <n v="45.38"/>
    <n v="9"/>
    <n v="12"/>
    <n v="40"/>
    <n v="8"/>
    <n v="13"/>
    <s v="10.25.12"/>
    <n v="5"/>
    <n v="16"/>
    <s v="28.42.75"/>
    <n v="6"/>
    <n v="15"/>
    <m/>
    <m/>
    <m/>
    <m/>
    <m/>
    <m/>
    <m/>
    <m/>
    <m/>
    <m/>
    <m/>
    <m/>
    <m/>
    <m/>
    <m/>
    <n v="3"/>
    <x v="16"/>
    <n v="0"/>
    <n v="0"/>
    <n v="70"/>
  </r>
  <r>
    <x v="1"/>
    <x v="0"/>
    <x v="28"/>
    <s v="GRADE 3"/>
    <x v="3"/>
    <x v="0"/>
    <x v="0"/>
    <n v="10569"/>
    <e v="#N/A"/>
    <n v="141"/>
    <s v="14.11.83"/>
    <n v="6"/>
    <n v="15"/>
    <s v="3.42.42"/>
    <n v="6"/>
    <n v="15"/>
    <s v="1.29.68"/>
    <n v="8"/>
    <n v="13"/>
    <n v="43"/>
    <n v="6"/>
    <n v="15"/>
    <s v="16.23.58"/>
    <n v="9"/>
    <n v="12"/>
    <s v="2.58.25"/>
    <n v="5"/>
    <n v="16"/>
    <s v="1.23.67"/>
    <n v="12"/>
    <n v="9"/>
    <n v="37.42"/>
    <n v="9"/>
    <n v="12"/>
    <n v="49"/>
    <n v="9"/>
    <n v="12"/>
    <m/>
    <m/>
    <m/>
    <s v="DNR"/>
    <m/>
    <m/>
    <s v="1.33.84"/>
    <n v="9"/>
    <n v="12"/>
    <n v="41.48"/>
    <n v="5"/>
    <n v="16"/>
    <n v="28"/>
    <n v="11"/>
    <n v="10"/>
    <m/>
    <m/>
    <m/>
    <s v="29.39.59"/>
    <n v="7"/>
    <n v="14"/>
    <m/>
    <m/>
    <m/>
    <m/>
    <m/>
    <m/>
    <m/>
    <m/>
    <m/>
    <m/>
    <m/>
    <m/>
    <m/>
    <m/>
    <m/>
    <n v="3"/>
    <x v="17"/>
    <n v="0"/>
    <n v="0"/>
    <n v="51"/>
  </r>
  <r>
    <x v="1"/>
    <x v="0"/>
    <x v="29"/>
    <m/>
    <x v="3"/>
    <x v="0"/>
    <x v="0"/>
    <s v="pending"/>
    <e v="#N/A"/>
    <n v="175"/>
    <s v="14.15.03"/>
    <n v="7"/>
    <n v="14"/>
    <s v="3.49.71"/>
    <n v="9"/>
    <n v="12"/>
    <s v="1.24.69"/>
    <n v="6"/>
    <n v="15"/>
    <n v="41"/>
    <n v="7"/>
    <n v="14"/>
    <s v="15.41.31"/>
    <n v="6"/>
    <n v="15"/>
    <s v="3.32.12"/>
    <n v="10"/>
    <n v="11"/>
    <s v="1.16.46"/>
    <n v="7"/>
    <n v="14"/>
    <n v="35.380000000000003"/>
    <n v="6"/>
    <n v="15"/>
    <n v="55"/>
    <n v="7"/>
    <n v="14"/>
    <m/>
    <m/>
    <m/>
    <s v="3.37.60"/>
    <n v="6"/>
    <n v="15"/>
    <s v="1.31.06"/>
    <n v="6"/>
    <n v="15"/>
    <s v="DNR"/>
    <m/>
    <m/>
    <n v="30"/>
    <n v="10"/>
    <n v="11"/>
    <m/>
    <m/>
    <m/>
    <s v="29.55.06"/>
    <n v="8"/>
    <n v="13"/>
    <m/>
    <m/>
    <m/>
    <m/>
    <m/>
    <m/>
    <m/>
    <m/>
    <m/>
    <m/>
    <m/>
    <m/>
    <m/>
    <m/>
    <m/>
    <n v="3"/>
    <x v="18"/>
    <n v="0"/>
    <n v="0"/>
    <n v="52"/>
  </r>
  <r>
    <x v="1"/>
    <x v="0"/>
    <x v="30"/>
    <m/>
    <x v="8"/>
    <x v="1"/>
    <x v="0"/>
    <m/>
    <e v="#N/A"/>
    <n v="33"/>
    <m/>
    <m/>
    <m/>
    <m/>
    <m/>
    <m/>
    <m/>
    <m/>
    <m/>
    <m/>
    <m/>
    <m/>
    <s v="17.20.77"/>
    <n v="14"/>
    <n v="7"/>
    <s v="3.55.41"/>
    <n v="18"/>
    <n v="3"/>
    <s v="1.32.63"/>
    <n v="18"/>
    <n v="3"/>
    <n v="41.47"/>
    <n v="14"/>
    <n v="7"/>
    <n v="20"/>
    <n v="15"/>
    <n v="6"/>
    <m/>
    <m/>
    <m/>
    <s v="4.22.25"/>
    <n v="12"/>
    <n v="9"/>
    <s v="1.43.14"/>
    <n v="12"/>
    <n v="9"/>
    <n v="56.11"/>
    <n v="12"/>
    <n v="9"/>
    <n v="27"/>
    <n v="12"/>
    <n v="9"/>
    <m/>
    <m/>
    <m/>
    <m/>
    <m/>
    <m/>
    <m/>
    <m/>
    <m/>
    <m/>
    <m/>
    <m/>
    <m/>
    <m/>
    <m/>
    <m/>
    <m/>
    <m/>
    <m/>
    <m/>
    <m/>
    <n v="1"/>
    <x v="19"/>
    <e v="#REF!"/>
    <n v="0"/>
    <n v="15"/>
  </r>
  <r>
    <x v="1"/>
    <x v="0"/>
    <x v="31"/>
    <m/>
    <x v="2"/>
    <x v="1"/>
    <x v="0"/>
    <n v="11403"/>
    <e v="#N/A"/>
    <n v="16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.17.27"/>
    <n v="14"/>
    <n v="7"/>
    <s v="1.49.31"/>
    <n v="13"/>
    <n v="8"/>
    <n v="59.01"/>
    <n v="13"/>
    <n v="8"/>
    <n v="23"/>
    <n v="14"/>
    <n v="7"/>
    <m/>
    <m/>
    <m/>
    <m/>
    <m/>
    <m/>
    <m/>
    <m/>
    <m/>
    <m/>
    <m/>
    <m/>
    <m/>
    <m/>
    <m/>
    <m/>
    <m/>
    <m/>
    <m/>
    <m/>
    <m/>
    <m/>
    <x v="14"/>
    <m/>
    <m/>
    <m/>
  </r>
  <r>
    <x v="1"/>
    <x v="0"/>
    <x v="32"/>
    <m/>
    <x v="8"/>
    <x v="1"/>
    <x v="0"/>
    <m/>
    <e v="#N/A"/>
    <n v="15"/>
    <m/>
    <m/>
    <m/>
    <m/>
    <m/>
    <m/>
    <m/>
    <m/>
    <m/>
    <m/>
    <m/>
    <m/>
    <s v="18.13.14"/>
    <n v="16"/>
    <n v="5"/>
    <s v="3.52.14"/>
    <n v="16"/>
    <n v="5"/>
    <s v="1.27.28"/>
    <n v="14"/>
    <n v="7"/>
    <s v="DNR"/>
    <m/>
    <m/>
    <n v="17"/>
    <n v="16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0"/>
    <e v="#REF!"/>
    <n v="0"/>
    <n v="5"/>
  </r>
  <r>
    <x v="1"/>
    <x v="0"/>
    <x v="33"/>
    <d v="2009-04-30T00:00:00"/>
    <x v="3"/>
    <x v="0"/>
    <x v="0"/>
    <n v="10929"/>
    <e v="#N/A"/>
    <n v="2"/>
    <s v="15.29.10"/>
    <n v="11"/>
    <n v="10"/>
    <s v="3.56.66"/>
    <n v="10"/>
    <n v="11"/>
    <s v="1.29.70"/>
    <n v="9"/>
    <n v="12"/>
    <n v="33"/>
    <n v="10"/>
    <n v="11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s v="34.19.53"/>
    <n v="9"/>
    <n v="12"/>
    <m/>
    <m/>
    <m/>
    <m/>
    <m/>
    <m/>
    <m/>
    <m/>
    <m/>
    <m/>
    <m/>
    <m/>
    <m/>
    <m/>
    <m/>
    <n v="2"/>
    <x v="21"/>
    <n v="0"/>
    <n v="0"/>
    <n v="23"/>
  </r>
  <r>
    <x v="1"/>
    <x v="0"/>
    <x v="34"/>
    <s v="GRADE 3"/>
    <x v="3"/>
    <x v="0"/>
    <x v="0"/>
    <n v="10594"/>
    <e v="#N/A"/>
    <n v="14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35"/>
    <m/>
    <x v="9"/>
    <x v="0"/>
    <x v="6"/>
    <n v="11192"/>
    <e v="#N/A"/>
    <m/>
    <m/>
    <m/>
    <e v="#N/A"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36"/>
    <d v="2008-06-20T00:00:00"/>
    <x v="3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37"/>
    <m/>
    <x v="2"/>
    <x v="1"/>
    <x v="3"/>
    <m/>
    <m/>
    <n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.23.90"/>
    <n v="10"/>
    <n v="11"/>
    <m/>
    <m/>
    <m/>
    <m/>
    <m/>
    <m/>
    <m/>
    <m/>
    <m/>
    <m/>
    <m/>
    <m/>
    <m/>
    <m/>
    <m/>
    <n v="1"/>
    <x v="10"/>
    <e v="#REF!"/>
    <n v="0"/>
    <n v="11"/>
  </r>
  <r>
    <x v="1"/>
    <x v="0"/>
    <x v="38"/>
    <m/>
    <x v="2"/>
    <x v="1"/>
    <x v="2"/>
    <m/>
    <e v="#N/A"/>
    <n v="3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e v="#REF!"/>
    <n v="0"/>
    <n v="0"/>
  </r>
  <r>
    <x v="1"/>
    <x v="0"/>
    <x v="39"/>
    <m/>
    <x v="8"/>
    <x v="1"/>
    <x v="0"/>
    <n v="11372"/>
    <e v="#N/A"/>
    <n v="9"/>
    <m/>
    <m/>
    <m/>
    <m/>
    <m/>
    <m/>
    <m/>
    <m/>
    <m/>
    <m/>
    <m/>
    <m/>
    <s v="17.47.69"/>
    <n v="15"/>
    <n v="6"/>
    <s v="3.51.36"/>
    <n v="15"/>
    <n v="6"/>
    <s v="1.26.52"/>
    <n v="13"/>
    <n v="8"/>
    <n v="37.630000000000003"/>
    <n v="10"/>
    <n v="11"/>
    <n v="31"/>
    <n v="13"/>
    <n v="8"/>
    <m/>
    <m/>
    <m/>
    <s v="3.53.49"/>
    <n v="8"/>
    <n v="13"/>
    <s v="1.36.70"/>
    <n v="10"/>
    <n v="11"/>
    <n v="38.4"/>
    <n v="4"/>
    <n v="17"/>
    <n v="41"/>
    <n v="6"/>
    <n v="15"/>
    <m/>
    <m/>
    <m/>
    <m/>
    <m/>
    <m/>
    <m/>
    <m/>
    <m/>
    <m/>
    <m/>
    <m/>
    <m/>
    <m/>
    <m/>
    <m/>
    <m/>
    <m/>
    <m/>
    <m/>
    <m/>
    <n v="1"/>
    <x v="21"/>
    <e v="#REF!"/>
    <n v="0"/>
    <n v="23"/>
  </r>
  <r>
    <x v="1"/>
    <x v="0"/>
    <x v="40"/>
    <d v="2008-09-16T00:00:00"/>
    <x v="5"/>
    <x v="0"/>
    <x v="2"/>
    <n v="3786"/>
    <e v="#N/A"/>
    <n v="9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41"/>
    <d v="2008-12-21T00:00:00"/>
    <x v="3"/>
    <x v="0"/>
    <x v="0"/>
    <n v="1158"/>
    <e v="#N/A"/>
    <n v="13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42"/>
    <d v="2009-05-01T00:00:00"/>
    <x v="5"/>
    <x v="0"/>
    <x v="2"/>
    <n v="10891"/>
    <e v="#N/A"/>
    <n v="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43"/>
    <m/>
    <x v="3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44"/>
    <d v="2008-08-06T00:00:00"/>
    <x v="5"/>
    <x v="0"/>
    <x v="2"/>
    <n v="3781"/>
    <e v="#N/A"/>
    <n v="1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45"/>
    <d v="2008-09-15T00:00:00"/>
    <x v="11"/>
    <x v="0"/>
    <x v="5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46"/>
    <d v="2009-11-16T00:00:00"/>
    <x v="3"/>
    <x v="0"/>
    <x v="0"/>
    <s v="10153 "/>
    <e v="#N/A"/>
    <n v="12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47"/>
    <m/>
    <x v="8"/>
    <x v="1"/>
    <x v="0"/>
    <m/>
    <e v="#N/A"/>
    <n v="8"/>
    <m/>
    <m/>
    <m/>
    <m/>
    <m/>
    <m/>
    <m/>
    <m/>
    <m/>
    <m/>
    <m/>
    <m/>
    <s v="19.14.53"/>
    <n v="17"/>
    <n v="4"/>
    <s v="3.53.40"/>
    <n v="17"/>
    <n v="4"/>
    <s v="1.28.82"/>
    <n v="15"/>
    <n v="6"/>
    <s v="DNR"/>
    <m/>
    <m/>
    <n v="14"/>
    <n v="17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2"/>
    <e v="#REF!"/>
    <n v="0"/>
    <n v="4"/>
  </r>
  <r>
    <x v="1"/>
    <x v="0"/>
    <x v="48"/>
    <m/>
    <x v="8"/>
    <x v="1"/>
    <x v="0"/>
    <m/>
    <e v="#N/A"/>
    <n v="6"/>
    <m/>
    <m/>
    <m/>
    <m/>
    <m/>
    <m/>
    <m/>
    <m/>
    <m/>
    <m/>
    <m/>
    <m/>
    <s v="22.07.20"/>
    <n v="21"/>
    <n v="1"/>
    <s v="4.09.22"/>
    <n v="19"/>
    <n v="2"/>
    <s v="1.41.22"/>
    <n v="21"/>
    <n v="1"/>
    <s v="DNR"/>
    <m/>
    <m/>
    <n v="4"/>
    <n v="21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3"/>
    <e v="#REF!"/>
    <n v="0"/>
    <n v="1"/>
  </r>
  <r>
    <x v="1"/>
    <x v="0"/>
    <x v="49"/>
    <m/>
    <x v="8"/>
    <x v="1"/>
    <x v="0"/>
    <m/>
    <e v="#N/A"/>
    <n v="101"/>
    <m/>
    <m/>
    <m/>
    <m/>
    <m/>
    <m/>
    <m/>
    <m/>
    <m/>
    <m/>
    <m/>
    <m/>
    <s v="21.37.33"/>
    <n v="20"/>
    <n v="1"/>
    <s v="4.29.45"/>
    <n v="21"/>
    <n v="1"/>
    <s v="1.33.34"/>
    <n v="19"/>
    <n v="2"/>
    <n v="39.86"/>
    <n v="12"/>
    <n v="9"/>
    <n v="13"/>
    <n v="20"/>
    <n v="1"/>
    <m/>
    <m/>
    <m/>
    <s v="4.38.82"/>
    <n v="13"/>
    <n v="8"/>
    <s v="1.57.62"/>
    <n v="14"/>
    <n v="7"/>
    <s v="DNR"/>
    <m/>
    <m/>
    <n v="15"/>
    <n v="16"/>
    <n v="5"/>
    <m/>
    <m/>
    <m/>
    <s v="41.28.08"/>
    <n v="11"/>
    <n v="10"/>
    <m/>
    <m/>
    <m/>
    <m/>
    <m/>
    <m/>
    <m/>
    <m/>
    <m/>
    <m/>
    <m/>
    <m/>
    <m/>
    <m/>
    <m/>
    <n v="2"/>
    <x v="11"/>
    <e v="#REF!"/>
    <n v="0"/>
    <n v="16"/>
  </r>
  <r>
    <x v="1"/>
    <x v="0"/>
    <x v="50"/>
    <d v="2009-05-07T00:00:00"/>
    <x v="12"/>
    <x v="0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51"/>
    <d v="2009-03-25T00:00:00"/>
    <x v="13"/>
    <x v="0"/>
    <x v="1"/>
    <s v="Pending "/>
    <e v="#N/A"/>
    <n v="17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0"/>
    <x v="52"/>
    <m/>
    <x v="8"/>
    <x v="1"/>
    <x v="0"/>
    <m/>
    <e v="#N/A"/>
    <n v="24"/>
    <m/>
    <m/>
    <m/>
    <m/>
    <m/>
    <m/>
    <m/>
    <m/>
    <m/>
    <m/>
    <m/>
    <m/>
    <s v="20.05.67"/>
    <n v="18"/>
    <n v="3"/>
    <s v="3.50.58"/>
    <n v="14"/>
    <n v="7"/>
    <s v="1.31.22"/>
    <n v="17"/>
    <n v="4"/>
    <s v="DNR"/>
    <m/>
    <m/>
    <n v="14"/>
    <n v="19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4"/>
    <e v="#REF!"/>
    <n v="0"/>
    <n v="2"/>
  </r>
  <r>
    <x v="1"/>
    <x v="1"/>
    <x v="53"/>
    <m/>
    <x v="14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1"/>
    <x v="54"/>
    <d v="2008-12-01T00:00:00"/>
    <x v="5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1"/>
    <x v="1"/>
    <x v="55"/>
    <d v="2009-10-05T00:00:00"/>
    <x v="5"/>
    <x v="0"/>
    <x v="2"/>
    <n v="10160"/>
    <e v="#N/A"/>
    <n v="127"/>
    <s v="DNR"/>
    <s v="DNR"/>
    <n v="0"/>
    <s v="3.57.63"/>
    <n v="1"/>
    <n v="26"/>
    <s v="1.33.48"/>
    <n v="1"/>
    <n v="26"/>
    <n v="52"/>
    <n v="1"/>
    <n v="26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"/>
    <n v="0"/>
    <n v="0"/>
    <n v="26"/>
  </r>
  <r>
    <x v="1"/>
    <x v="1"/>
    <x v="56"/>
    <m/>
    <x v="2"/>
    <x v="1"/>
    <x v="0"/>
    <m/>
    <e v="#N/A"/>
    <n v="3"/>
    <m/>
    <m/>
    <e v="#N/A"/>
    <m/>
    <m/>
    <e v="#N/A"/>
    <m/>
    <m/>
    <e v="#N/A"/>
    <e v="#N/A"/>
    <m/>
    <m/>
    <s v="20.14.75"/>
    <n v="1"/>
    <n v="26"/>
    <s v="4.06.12"/>
    <n v="1"/>
    <n v="26"/>
    <s v="1.46.66"/>
    <n v="1"/>
    <n v="26"/>
    <n v="43.3"/>
    <n v="1"/>
    <n v="26"/>
    <n v="104"/>
    <n v="1"/>
    <n v="26"/>
    <m/>
    <m/>
    <m/>
    <s v="4.42.13"/>
    <n v="1"/>
    <n v="26"/>
    <s v="2.14.51"/>
    <n v="1"/>
    <n v="26"/>
    <s v="1.02.25"/>
    <n v="1"/>
    <n v="26"/>
    <n v="78"/>
    <n v="1"/>
    <n v="26"/>
    <m/>
    <m/>
    <m/>
    <m/>
    <m/>
    <m/>
    <m/>
    <m/>
    <m/>
    <m/>
    <m/>
    <m/>
    <m/>
    <m/>
    <m/>
    <m/>
    <m/>
    <m/>
    <m/>
    <m/>
    <m/>
    <n v="1"/>
    <x v="18"/>
    <e v="#REF!"/>
    <n v="0"/>
    <n v="52"/>
  </r>
  <r>
    <x v="2"/>
    <x v="0"/>
    <x v="57"/>
    <d v="2006-05-31T00:00:00"/>
    <x v="15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58"/>
    <d v="2006-05-03T00:00:00"/>
    <x v="3"/>
    <x v="0"/>
    <x v="0"/>
    <n v="10470"/>
    <n v="10470"/>
    <n v="22"/>
    <s v="12.00.88"/>
    <n v="2"/>
    <n v="22"/>
    <s v="3.03.27"/>
    <n v="2"/>
    <n v="22"/>
    <s v="1.10.45"/>
    <n v="2"/>
    <n v="22"/>
    <n v="66"/>
    <n v="2"/>
    <n v="22"/>
    <s v="12.56.75"/>
    <n v="2"/>
    <n v="22"/>
    <s v="2.49.12"/>
    <n v="2"/>
    <n v="22"/>
    <s v="1.02.94"/>
    <n v="2"/>
    <n v="22"/>
    <n v="29.43"/>
    <n v="2"/>
    <n v="22"/>
    <n v="88"/>
    <n v="2"/>
    <n v="22"/>
    <m/>
    <m/>
    <m/>
    <s v="3.03.20"/>
    <n v="2"/>
    <n v="22"/>
    <s v="1.12.17"/>
    <n v="2"/>
    <n v="22"/>
    <n v="33.549999999999997"/>
    <n v="2"/>
    <n v="22"/>
    <n v="66"/>
    <n v="2"/>
    <n v="22"/>
    <s v="19.06.48"/>
    <n v="1"/>
    <n v="26"/>
    <s v="38.05.53"/>
    <n v="1"/>
    <n v="26"/>
    <m/>
    <m/>
    <m/>
    <m/>
    <m/>
    <m/>
    <m/>
    <m/>
    <m/>
    <m/>
    <m/>
    <m/>
    <m/>
    <m/>
    <m/>
    <n v="3"/>
    <x v="25"/>
    <n v="0"/>
    <n v="0"/>
    <n v="118"/>
  </r>
  <r>
    <x v="2"/>
    <x v="1"/>
    <x v="59"/>
    <d v="2006-01-29T00:00:00"/>
    <x v="16"/>
    <x v="0"/>
    <x v="5"/>
    <n v="11354"/>
    <n v="11354"/>
    <n v="18"/>
    <s v="15.08.32"/>
    <n v="2"/>
    <n v="22"/>
    <s v="3.49.69"/>
    <n v="3"/>
    <n v="19"/>
    <s v="1.29.78"/>
    <n v="2"/>
    <n v="22"/>
    <n v="63"/>
    <n v="2"/>
    <n v="22"/>
    <s v="16.45.05"/>
    <n v="3"/>
    <n v="19"/>
    <s v="3.47.65"/>
    <n v="3"/>
    <n v="19"/>
    <s v="1.17.31"/>
    <n v="3"/>
    <n v="19"/>
    <n v="33.869999999999997"/>
    <n v="3"/>
    <n v="19"/>
    <n v="76"/>
    <n v="3"/>
    <n v="19"/>
    <m/>
    <m/>
    <m/>
    <s v="3.46.80"/>
    <n v="2"/>
    <n v="22"/>
    <s v="1.35.69"/>
    <n v="2"/>
    <n v="22"/>
    <n v="47.5"/>
    <n v="2"/>
    <n v="22"/>
    <n v="66"/>
    <n v="2"/>
    <n v="22"/>
    <s v="24.49.65"/>
    <n v="2"/>
    <n v="22"/>
    <s v="50.24.13"/>
    <n v="1"/>
    <n v="26"/>
    <m/>
    <m/>
    <m/>
    <m/>
    <m/>
    <m/>
    <m/>
    <m/>
    <m/>
    <m/>
    <m/>
    <m/>
    <m/>
    <m/>
    <m/>
    <n v="3"/>
    <x v="26"/>
    <n v="0"/>
    <n v="0"/>
    <n v="111"/>
  </r>
  <r>
    <x v="2"/>
    <x v="0"/>
    <x v="60"/>
    <m/>
    <x v="9"/>
    <x v="0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61"/>
    <m/>
    <x v="8"/>
    <x v="0"/>
    <x v="0"/>
    <m/>
    <e v="#N/A"/>
    <n v="110"/>
    <s v="12.51.31"/>
    <n v="4"/>
    <n v="17"/>
    <s v="3.09.58"/>
    <n v="3"/>
    <n v="19"/>
    <s v="1.16.96"/>
    <n v="5"/>
    <n v="16"/>
    <n v="52"/>
    <n v="3"/>
    <n v="19"/>
    <s v="13.07.16"/>
    <n v="3"/>
    <n v="19"/>
    <s v="2.52.88"/>
    <n v="3"/>
    <n v="19"/>
    <s v="1.04.54"/>
    <n v="3"/>
    <n v="19"/>
    <n v="31.73"/>
    <n v="5"/>
    <n v="16"/>
    <n v="73"/>
    <n v="3"/>
    <n v="19"/>
    <m/>
    <m/>
    <m/>
    <m/>
    <m/>
    <m/>
    <m/>
    <m/>
    <m/>
    <m/>
    <m/>
    <m/>
    <m/>
    <m/>
    <m/>
    <m/>
    <m/>
    <m/>
    <s v="39.09.24"/>
    <n v="2"/>
    <n v="22"/>
    <m/>
    <m/>
    <m/>
    <m/>
    <m/>
    <m/>
    <m/>
    <m/>
    <m/>
    <m/>
    <m/>
    <m/>
    <m/>
    <m/>
    <m/>
    <n v="3"/>
    <x v="27"/>
    <n v="0"/>
    <n v="0"/>
    <n v="60"/>
  </r>
  <r>
    <x v="2"/>
    <x v="0"/>
    <x v="62"/>
    <m/>
    <x v="2"/>
    <x v="1"/>
    <x v="4"/>
    <m/>
    <e v="#N/A"/>
    <n v="42"/>
    <m/>
    <m/>
    <m/>
    <m/>
    <m/>
    <m/>
    <m/>
    <m/>
    <m/>
    <m/>
    <m/>
    <m/>
    <s v="DNR"/>
    <m/>
    <m/>
    <s v="3.13.09"/>
    <n v="5"/>
    <n v="16"/>
    <s v="1.11.93"/>
    <n v="6"/>
    <n v="15"/>
    <n v="32.04"/>
    <n v="6"/>
    <n v="15"/>
    <n v="46"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8"/>
    <e v="#REF!"/>
    <n v="0"/>
    <n v="14"/>
  </r>
  <r>
    <x v="2"/>
    <x v="0"/>
    <x v="63"/>
    <m/>
    <x v="2"/>
    <x v="1"/>
    <x v="0"/>
    <n v="11417"/>
    <e v="#N/A"/>
    <n v="19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.07.69"/>
    <n v="15"/>
    <n v="6"/>
    <s v="1.44.68"/>
    <n v="14"/>
    <n v="7"/>
    <n v="45.08"/>
    <n v="10"/>
    <n v="11"/>
    <n v="24"/>
    <n v="12"/>
    <n v="9"/>
    <m/>
    <m/>
    <m/>
    <m/>
    <m/>
    <m/>
    <m/>
    <m/>
    <m/>
    <m/>
    <m/>
    <m/>
    <m/>
    <m/>
    <m/>
    <m/>
    <m/>
    <m/>
    <m/>
    <m/>
    <m/>
    <m/>
    <x v="29"/>
    <m/>
    <m/>
    <m/>
  </r>
  <r>
    <x v="2"/>
    <x v="0"/>
    <x v="64"/>
    <d v="2007-12-28T00:00:00"/>
    <x v="3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65"/>
    <d v="2006-07-28T00:00:00"/>
    <x v="3"/>
    <x v="0"/>
    <x v="0"/>
    <n v="10481"/>
    <e v="#N/A"/>
    <n v="2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66"/>
    <m/>
    <x v="8"/>
    <x v="1"/>
    <x v="0"/>
    <n v="11369"/>
    <n v="11369"/>
    <n v="40"/>
    <m/>
    <m/>
    <m/>
    <m/>
    <m/>
    <m/>
    <m/>
    <m/>
    <m/>
    <m/>
    <m/>
    <m/>
    <s v="DNR"/>
    <m/>
    <m/>
    <s v="3.55.10"/>
    <n v="18"/>
    <n v="3"/>
    <s v="1.33.50"/>
    <n v="19"/>
    <n v="2"/>
    <n v="46.24"/>
    <n v="15"/>
    <n v="6"/>
    <n v="11"/>
    <n v="19"/>
    <n v="2"/>
    <m/>
    <m/>
    <m/>
    <m/>
    <m/>
    <m/>
    <m/>
    <m/>
    <m/>
    <m/>
    <m/>
    <m/>
    <m/>
    <m/>
    <m/>
    <s v="28.59.48"/>
    <n v="10"/>
    <n v="11"/>
    <m/>
    <m/>
    <m/>
    <m/>
    <m/>
    <m/>
    <m/>
    <m/>
    <m/>
    <m/>
    <m/>
    <m/>
    <m/>
    <m/>
    <m/>
    <m/>
    <m/>
    <m/>
    <n v="1"/>
    <x v="30"/>
    <e v="#REF!"/>
    <n v="0"/>
    <n v="13"/>
  </r>
  <r>
    <x v="2"/>
    <x v="0"/>
    <x v="67"/>
    <m/>
    <x v="9"/>
    <x v="0"/>
    <x v="4"/>
    <n v="11029"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68"/>
    <d v="2007-04-19T00:00:00"/>
    <x v="5"/>
    <x v="0"/>
    <x v="2"/>
    <n v="10855"/>
    <e v="#N/A"/>
    <n v="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69"/>
    <d v="2007-11-03T00:00:00"/>
    <x v="17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70"/>
    <m/>
    <x v="2"/>
    <x v="1"/>
    <x v="2"/>
    <m/>
    <e v="#N/A"/>
    <n v="6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e v="#REF!"/>
    <n v="0"/>
    <n v="0"/>
  </r>
  <r>
    <x v="2"/>
    <x v="0"/>
    <x v="71"/>
    <d v="2006-07-19T00:00:00"/>
    <x v="5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72"/>
    <d v="2006-04-17T00:00:00"/>
    <x v="5"/>
    <x v="0"/>
    <x v="2"/>
    <n v="3794"/>
    <e v="#N/A"/>
    <n v="3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73"/>
    <m/>
    <x v="8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74"/>
    <d v="2007-03-16T00:00:00"/>
    <x v="0"/>
    <x v="0"/>
    <x v="0"/>
    <n v="10921"/>
    <e v="#N/A"/>
    <n v="6"/>
    <m/>
    <m/>
    <m/>
    <m/>
    <m/>
    <m/>
    <m/>
    <m/>
    <m/>
    <m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75"/>
    <m/>
    <x v="2"/>
    <x v="1"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4.18.87"/>
    <n v="2"/>
    <n v="22"/>
    <m/>
    <m/>
    <m/>
    <m/>
    <m/>
    <m/>
    <m/>
    <m/>
    <m/>
    <m/>
    <m/>
    <m/>
    <m/>
    <m/>
    <m/>
    <n v="1"/>
    <x v="1"/>
    <e v="#REF!"/>
    <n v="0"/>
    <n v="22"/>
  </r>
  <r>
    <x v="2"/>
    <x v="0"/>
    <x v="76"/>
    <d v="2006-11-19T00:00:00"/>
    <x v="5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77"/>
    <m/>
    <x v="3"/>
    <x v="0"/>
    <x v="0"/>
    <n v="10571"/>
    <e v="#N/A"/>
    <n v="144"/>
    <s v="15.38.97"/>
    <n v="9"/>
    <n v="12"/>
    <s v="4.08.27"/>
    <n v="10"/>
    <n v="11"/>
    <s v="1.34.45"/>
    <n v="10"/>
    <n v="11"/>
    <n v="34"/>
    <n v="10"/>
    <n v="11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0"/>
    <n v="0"/>
    <n v="0"/>
    <n v="11"/>
  </r>
  <r>
    <x v="2"/>
    <x v="0"/>
    <x v="78"/>
    <d v="2006-09-08T00:00:00"/>
    <x v="3"/>
    <x v="0"/>
    <x v="0"/>
    <n v="10109"/>
    <n v="10109"/>
    <n v="35"/>
    <s v="13.20.10"/>
    <n v="5"/>
    <n v="16"/>
    <s v="3.11.41"/>
    <n v="4"/>
    <n v="17"/>
    <s v="1.13.51"/>
    <n v="3"/>
    <n v="19"/>
    <n v="52"/>
    <n v="3"/>
    <n v="19"/>
    <s v="14.11.48"/>
    <n v="5"/>
    <n v="16"/>
    <s v="3.01.47"/>
    <n v="4"/>
    <n v="17"/>
    <s v="1.05.58"/>
    <n v="4"/>
    <n v="17"/>
    <n v="29.94"/>
    <n v="3"/>
    <n v="19"/>
    <n v="69"/>
    <n v="4"/>
    <n v="17"/>
    <m/>
    <m/>
    <m/>
    <s v="3.04.65"/>
    <n v="3"/>
    <n v="19"/>
    <s v="1.14.72"/>
    <n v="3"/>
    <n v="19"/>
    <n v="37.22"/>
    <n v="5"/>
    <n v="16"/>
    <n v="54"/>
    <n v="3"/>
    <n v="19"/>
    <s v="20.30.69"/>
    <n v="2"/>
    <n v="22"/>
    <s v="41.30.46"/>
    <n v="3"/>
    <n v="19"/>
    <m/>
    <m/>
    <m/>
    <m/>
    <m/>
    <m/>
    <m/>
    <m/>
    <m/>
    <m/>
    <m/>
    <m/>
    <m/>
    <m/>
    <m/>
    <n v="3"/>
    <x v="31"/>
    <n v="0"/>
    <n v="0"/>
    <n v="96"/>
  </r>
  <r>
    <x v="2"/>
    <x v="1"/>
    <x v="79"/>
    <m/>
    <x v="2"/>
    <x v="1"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6.27.29"/>
    <n v="3"/>
    <n v="19"/>
    <m/>
    <m/>
    <m/>
    <m/>
    <m/>
    <m/>
    <m/>
    <m/>
    <m/>
    <m/>
    <m/>
    <m/>
    <m/>
    <m/>
    <m/>
    <n v="1"/>
    <x v="4"/>
    <e v="#REF!"/>
    <n v="0"/>
    <n v="19"/>
  </r>
  <r>
    <x v="2"/>
    <x v="0"/>
    <x v="80"/>
    <d v="2007-07-24T00:00:00"/>
    <x v="12"/>
    <x v="0"/>
    <x v="8"/>
    <n v="10145"/>
    <e v="#N/A"/>
    <n v="132"/>
    <s v="13.34.11"/>
    <n v="6"/>
    <n v="15"/>
    <s v="3.13.82"/>
    <n v="5"/>
    <n v="16"/>
    <s v="1.18.01"/>
    <n v="6"/>
    <n v="15"/>
    <n v="46"/>
    <n v="6"/>
    <n v="15"/>
    <s v="14.22.10"/>
    <n v="6"/>
    <n v="15"/>
    <s v="3.13.96"/>
    <n v="6"/>
    <n v="15"/>
    <s v="1.10.05"/>
    <n v="5"/>
    <n v="16"/>
    <s v="DNR"/>
    <m/>
    <m/>
    <n v="46"/>
    <n v="8"/>
    <n v="13"/>
    <m/>
    <m/>
    <m/>
    <s v="3.16.76"/>
    <n v="5"/>
    <n v="16"/>
    <s v="1.21.52"/>
    <n v="5"/>
    <n v="16"/>
    <n v="36.979999999999997"/>
    <n v="4"/>
    <n v="17"/>
    <n v="49"/>
    <n v="5"/>
    <n v="16"/>
    <m/>
    <m/>
    <m/>
    <m/>
    <m/>
    <m/>
    <m/>
    <m/>
    <m/>
    <m/>
    <m/>
    <m/>
    <m/>
    <m/>
    <m/>
    <m/>
    <m/>
    <m/>
    <m/>
    <m/>
    <m/>
    <n v="2"/>
    <x v="32"/>
    <n v="0"/>
    <n v="0"/>
    <n v="44"/>
  </r>
  <r>
    <x v="2"/>
    <x v="0"/>
    <x v="81"/>
    <d v="2007-02-26T00:00:00"/>
    <x v="11"/>
    <x v="0"/>
    <x v="5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82"/>
    <m/>
    <x v="8"/>
    <x v="1"/>
    <x v="0"/>
    <m/>
    <e v="#N/A"/>
    <n v="62"/>
    <m/>
    <m/>
    <m/>
    <m/>
    <m/>
    <m/>
    <m/>
    <m/>
    <m/>
    <m/>
    <m/>
    <m/>
    <s v="20.17.80"/>
    <n v="17"/>
    <n v="4"/>
    <s v="4.09.04"/>
    <n v="21"/>
    <n v="1"/>
    <s v="1.54.88"/>
    <n v="21"/>
    <n v="1"/>
    <s v="DNR"/>
    <m/>
    <m/>
    <n v="6"/>
    <n v="21"/>
    <n v="1"/>
    <m/>
    <m/>
    <m/>
    <s v="4.48.17"/>
    <n v="16"/>
    <n v="5"/>
    <s v="2.13.44"/>
    <n v="15"/>
    <n v="6"/>
    <s v="DNR"/>
    <m/>
    <m/>
    <n v="11"/>
    <n v="15"/>
    <n v="6"/>
    <m/>
    <m/>
    <m/>
    <m/>
    <m/>
    <m/>
    <m/>
    <m/>
    <m/>
    <m/>
    <m/>
    <m/>
    <m/>
    <m/>
    <m/>
    <m/>
    <m/>
    <m/>
    <m/>
    <m/>
    <m/>
    <n v="1"/>
    <x v="14"/>
    <e v="#REF!"/>
    <n v="0"/>
    <n v="7"/>
  </r>
  <r>
    <x v="2"/>
    <x v="0"/>
    <x v="83"/>
    <m/>
    <x v="8"/>
    <x v="1"/>
    <x v="0"/>
    <n v="11111"/>
    <n v="11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.45.72"/>
    <n v="9"/>
    <n v="12"/>
    <m/>
    <m/>
    <m/>
    <m/>
    <m/>
    <m/>
    <m/>
    <m/>
    <m/>
    <m/>
    <m/>
    <m/>
    <m/>
    <m/>
    <m/>
    <m/>
    <m/>
    <m/>
    <n v="0"/>
    <x v="33"/>
    <e v="#REF!"/>
    <n v="0"/>
    <n v="12"/>
  </r>
  <r>
    <x v="2"/>
    <x v="0"/>
    <x v="84"/>
    <m/>
    <x v="9"/>
    <x v="0"/>
    <x v="1"/>
    <m/>
    <e v="#N/A"/>
    <n v="40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85"/>
    <d v="2006-06-22T00:00:00"/>
    <x v="4"/>
    <x v="0"/>
    <x v="1"/>
    <m/>
    <e v="#N/A"/>
    <n v="3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86"/>
    <d v="2007-12-19T00:00:00"/>
    <x v="5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87"/>
    <d v="2007-06-07T00:00:00"/>
    <x v="3"/>
    <x v="0"/>
    <x v="0"/>
    <n v="10812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88"/>
    <d v="2006-02-24T00:00:00"/>
    <x v="18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89"/>
    <m/>
    <x v="2"/>
    <x v="1"/>
    <x v="0"/>
    <n v="11362"/>
    <e v="#N/A"/>
    <n v="16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.26.39"/>
    <n v="7"/>
    <n v="14"/>
    <s v="1.25.78"/>
    <n v="8"/>
    <n v="13"/>
    <n v="37.840000000000003"/>
    <n v="6"/>
    <n v="15"/>
    <n v="42"/>
    <n v="6"/>
    <n v="15"/>
    <m/>
    <m/>
    <m/>
    <m/>
    <m/>
    <m/>
    <m/>
    <m/>
    <m/>
    <m/>
    <m/>
    <m/>
    <m/>
    <m/>
    <m/>
    <m/>
    <m/>
    <m/>
    <m/>
    <m/>
    <m/>
    <m/>
    <x v="19"/>
    <m/>
    <m/>
    <m/>
  </r>
  <r>
    <x v="2"/>
    <x v="0"/>
    <x v="90"/>
    <d v="2007-10-24T00:00:00"/>
    <x v="3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91"/>
    <m/>
    <x v="9"/>
    <x v="0"/>
    <x v="1"/>
    <m/>
    <e v="#N/A"/>
    <n v="57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92"/>
    <d v="2006-09-24T00:00:00"/>
    <x v="5"/>
    <x v="0"/>
    <x v="2"/>
    <n v="10600"/>
    <e v="#N/A"/>
    <n v="20"/>
    <s v="11.48.76"/>
    <n v="1"/>
    <n v="26"/>
    <s v="2.57.16"/>
    <n v="1"/>
    <n v="26"/>
    <s v="1.08.36"/>
    <n v="1"/>
    <n v="26"/>
    <n v="78"/>
    <n v="1"/>
    <n v="26"/>
    <s v="12.43.39"/>
    <n v="1"/>
    <n v="26"/>
    <s v="2.46.05"/>
    <n v="1"/>
    <n v="26"/>
    <s v="1.00.29"/>
    <n v="1"/>
    <n v="26"/>
    <n v="27.28"/>
    <n v="1"/>
    <n v="26"/>
    <n v="104"/>
    <n v="1"/>
    <n v="26"/>
    <m/>
    <m/>
    <m/>
    <s v="2.57.35"/>
    <n v="1"/>
    <n v="26"/>
    <s v="1.11.15"/>
    <n v="1"/>
    <n v="26"/>
    <n v="32.71"/>
    <n v="1"/>
    <n v="26"/>
    <n v="78"/>
    <n v="1"/>
    <n v="26"/>
    <m/>
    <m/>
    <m/>
    <m/>
    <m/>
    <m/>
    <m/>
    <m/>
    <m/>
    <m/>
    <m/>
    <m/>
    <m/>
    <m/>
    <m/>
    <m/>
    <m/>
    <m/>
    <m/>
    <m/>
    <m/>
    <n v="2"/>
    <x v="34"/>
    <n v="0"/>
    <n v="0"/>
    <n v="78"/>
  </r>
  <r>
    <x v="2"/>
    <x v="0"/>
    <x v="93"/>
    <d v="2007-09-17T00:00:00"/>
    <x v="5"/>
    <x v="0"/>
    <x v="2"/>
    <n v="3795"/>
    <e v="#N/A"/>
    <n v="64"/>
    <s v="12.47.35"/>
    <n v="3"/>
    <n v="19"/>
    <s v="3.15.53"/>
    <n v="6"/>
    <n v="15"/>
    <s v="1.14.42"/>
    <n v="4"/>
    <n v="17"/>
    <n v="51"/>
    <n v="5"/>
    <n v="16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1"/>
    <n v="0"/>
    <n v="0"/>
    <n v="16"/>
  </r>
  <r>
    <x v="2"/>
    <x v="0"/>
    <x v="94"/>
    <m/>
    <x v="8"/>
    <x v="1"/>
    <x v="0"/>
    <m/>
    <e v="#N/A"/>
    <n v="63"/>
    <m/>
    <m/>
    <m/>
    <m/>
    <m/>
    <m/>
    <m/>
    <m/>
    <m/>
    <m/>
    <m/>
    <m/>
    <s v="17.34.42"/>
    <n v="16"/>
    <n v="5"/>
    <s v="3.51.84"/>
    <n v="17"/>
    <n v="4"/>
    <s v="1.28.00"/>
    <n v="17"/>
    <n v="4"/>
    <s v="DNR"/>
    <m/>
    <m/>
    <n v="13"/>
    <n v="18"/>
    <n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5"/>
    <e v="#REF!"/>
    <n v="0"/>
    <n v="3"/>
  </r>
  <r>
    <x v="2"/>
    <x v="0"/>
    <x v="95"/>
    <m/>
    <x v="8"/>
    <x v="1"/>
    <x v="0"/>
    <m/>
    <e v="#N/A"/>
    <n v="108"/>
    <s v="16.13.64"/>
    <n v="10"/>
    <n v="11"/>
    <s v="3.20.65"/>
    <n v="7"/>
    <n v="14"/>
    <s v="1.20.38"/>
    <n v="7"/>
    <n v="14"/>
    <n v="39"/>
    <n v="8"/>
    <n v="13"/>
    <s v="13.24.76"/>
    <n v="4"/>
    <n v="17"/>
    <s v="DNR"/>
    <m/>
    <m/>
    <s v="DNR"/>
    <m/>
    <m/>
    <s v="DNR"/>
    <m/>
    <m/>
    <n v="17"/>
    <n v="17"/>
    <n v="4"/>
    <m/>
    <m/>
    <m/>
    <s v="3.09.56"/>
    <n v="4"/>
    <n v="17"/>
    <s v="1.16.58"/>
    <n v="4"/>
    <n v="17"/>
    <n v="34.43"/>
    <n v="3"/>
    <n v="19"/>
    <n v="53"/>
    <n v="4"/>
    <n v="17"/>
    <m/>
    <m/>
    <m/>
    <s v="41.31.02"/>
    <n v="4"/>
    <n v="17"/>
    <m/>
    <m/>
    <m/>
    <m/>
    <m/>
    <m/>
    <m/>
    <m/>
    <m/>
    <m/>
    <m/>
    <m/>
    <m/>
    <m/>
    <m/>
    <n v="2"/>
    <x v="17"/>
    <e v="#REF!"/>
    <n v="0"/>
    <n v="51"/>
  </r>
  <r>
    <x v="2"/>
    <x v="0"/>
    <x v="96"/>
    <m/>
    <x v="8"/>
    <x v="1"/>
    <x v="0"/>
    <m/>
    <e v="#N/A"/>
    <n v="59"/>
    <m/>
    <m/>
    <m/>
    <m/>
    <m/>
    <m/>
    <m/>
    <m/>
    <m/>
    <m/>
    <m/>
    <m/>
    <s v="16.17.80"/>
    <n v="14"/>
    <n v="7"/>
    <s v="3.32.00"/>
    <n v="14"/>
    <n v="7"/>
    <s v="1.20.92"/>
    <n v="14"/>
    <n v="7"/>
    <n v="36.299999999999997"/>
    <n v="12"/>
    <n v="9"/>
    <n v="30"/>
    <n v="13"/>
    <n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6"/>
    <e v="#REF!"/>
    <n v="0"/>
    <n v="8"/>
  </r>
  <r>
    <x v="2"/>
    <x v="0"/>
    <x v="97"/>
    <m/>
    <x v="8"/>
    <x v="1"/>
    <x v="0"/>
    <m/>
    <e v="#N/A"/>
    <n v="55"/>
    <m/>
    <m/>
    <m/>
    <m/>
    <m/>
    <m/>
    <m/>
    <m/>
    <m/>
    <m/>
    <m/>
    <m/>
    <s v="21.12.03"/>
    <n v="18"/>
    <n v="3"/>
    <s v="4.12.13"/>
    <n v="22"/>
    <n v="1"/>
    <s v="1.29.29"/>
    <n v="18"/>
    <n v="3"/>
    <s v="DNR"/>
    <m/>
    <m/>
    <n v="7"/>
    <n v="2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3"/>
    <e v="#REF!"/>
    <n v="0"/>
    <n v="1"/>
  </r>
  <r>
    <x v="2"/>
    <x v="0"/>
    <x v="98"/>
    <m/>
    <x v="9"/>
    <x v="0"/>
    <x v="1"/>
    <m/>
    <e v="#N/A"/>
    <n v="64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99"/>
    <d v="2006-07-11T00:00:00"/>
    <x v="19"/>
    <x v="0"/>
    <x v="5"/>
    <n v="11280"/>
    <n v="11280"/>
    <n v="176"/>
    <s v="16.46.18"/>
    <n v="3"/>
    <n v="19"/>
    <s v="3.49.45"/>
    <n v="2"/>
    <n v="22"/>
    <s v="1.37.74"/>
    <n v="3"/>
    <n v="19"/>
    <n v="60"/>
    <n v="3"/>
    <n v="19"/>
    <s v="18.04.24"/>
    <n v="6"/>
    <n v="15"/>
    <s v="3.50.85"/>
    <n v="4"/>
    <n v="17"/>
    <s v="1.23.08"/>
    <n v="4"/>
    <n v="17"/>
    <n v="40.57"/>
    <n v="4"/>
    <n v="17"/>
    <n v="66"/>
    <n v="4"/>
    <n v="17"/>
    <m/>
    <m/>
    <m/>
    <s v="4.02.50"/>
    <n v="3"/>
    <n v="19"/>
    <s v="1.44.02"/>
    <n v="3"/>
    <n v="19"/>
    <n v="53.88"/>
    <n v="3"/>
    <n v="19"/>
    <n v="57"/>
    <n v="3"/>
    <n v="19"/>
    <s v="25.23.08"/>
    <n v="3"/>
    <n v="19"/>
    <s v="1.05.39.48"/>
    <n v="4"/>
    <n v="17"/>
    <m/>
    <m/>
    <m/>
    <m/>
    <m/>
    <m/>
    <m/>
    <m/>
    <m/>
    <m/>
    <m/>
    <m/>
    <m/>
    <m/>
    <m/>
    <n v="3"/>
    <x v="37"/>
    <n v="0"/>
    <n v="0"/>
    <n v="91"/>
  </r>
  <r>
    <x v="2"/>
    <x v="0"/>
    <x v="100"/>
    <d v="2006-11-20T00:00:00"/>
    <x v="3"/>
    <x v="0"/>
    <x v="0"/>
    <n v="10488"/>
    <e v="#N/A"/>
    <n v="3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01"/>
    <m/>
    <x v="3"/>
    <x v="0"/>
    <x v="0"/>
    <n v="10649"/>
    <n v="10649"/>
    <n v="26"/>
    <s v="13.40.82"/>
    <n v="7"/>
    <n v="14"/>
    <s v="3.34.33"/>
    <n v="8"/>
    <n v="13"/>
    <s v="1.22.12"/>
    <n v="8"/>
    <n v="13"/>
    <n v="40"/>
    <n v="7"/>
    <n v="14"/>
    <s v="14.24.66"/>
    <n v="7"/>
    <n v="14"/>
    <s v="3.21.34"/>
    <n v="8"/>
    <n v="13"/>
    <s v="1.14.46"/>
    <n v="9"/>
    <n v="12"/>
    <n v="34.369999999999997"/>
    <n v="9"/>
    <n v="12"/>
    <n v="51"/>
    <n v="6"/>
    <n v="15"/>
    <m/>
    <m/>
    <m/>
    <s v="3.26.19"/>
    <n v="6"/>
    <n v="15"/>
    <s v="1.25.95"/>
    <n v="9"/>
    <n v="12"/>
    <n v="41.04"/>
    <n v="8"/>
    <n v="13"/>
    <n v="40"/>
    <n v="7"/>
    <n v="14"/>
    <s v="21.09.67"/>
    <n v="3"/>
    <n v="19"/>
    <s v="42.44.79"/>
    <n v="5"/>
    <n v="16"/>
    <m/>
    <m/>
    <m/>
    <m/>
    <m/>
    <m/>
    <m/>
    <m/>
    <m/>
    <m/>
    <m/>
    <m/>
    <m/>
    <m/>
    <m/>
    <n v="3"/>
    <x v="34"/>
    <n v="0"/>
    <n v="0"/>
    <n v="78"/>
  </r>
  <r>
    <x v="2"/>
    <x v="0"/>
    <x v="102"/>
    <d v="2007-03-05T00:00:00"/>
    <x v="20"/>
    <x v="0"/>
    <x v="9"/>
    <n v="10760"/>
    <e v="#N/A"/>
    <n v="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03"/>
    <m/>
    <x v="2"/>
    <x v="1"/>
    <x v="1"/>
    <m/>
    <e v="#N/A"/>
    <n v="123"/>
    <m/>
    <m/>
    <m/>
    <m/>
    <m/>
    <m/>
    <m/>
    <m/>
    <m/>
    <m/>
    <m/>
    <m/>
    <m/>
    <m/>
    <m/>
    <s v="3.58.15"/>
    <n v="19"/>
    <n v="2"/>
    <s v="1.39.73"/>
    <n v="20"/>
    <n v="1"/>
    <s v="DNR"/>
    <m/>
    <m/>
    <n v="3"/>
    <n v="22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3"/>
    <e v="#REF!"/>
    <n v="0"/>
    <n v="1"/>
  </r>
  <r>
    <x v="2"/>
    <x v="0"/>
    <x v="104"/>
    <d v="2006-10-10T00:00:00"/>
    <x v="3"/>
    <x v="0"/>
    <x v="0"/>
    <n v="10469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05"/>
    <d v="2007-04-05T00:00:00"/>
    <x v="5"/>
    <x v="0"/>
    <x v="2"/>
    <n v="10895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06"/>
    <m/>
    <x v="8"/>
    <x v="1"/>
    <x v="0"/>
    <n v="11377"/>
    <n v="11377"/>
    <n v="70"/>
    <m/>
    <m/>
    <m/>
    <m/>
    <m/>
    <m/>
    <m/>
    <m/>
    <m/>
    <m/>
    <m/>
    <m/>
    <s v="DNR"/>
    <m/>
    <m/>
    <s v="3.25.44"/>
    <n v="9"/>
    <n v="12"/>
    <s v="1.14.36"/>
    <n v="8"/>
    <n v="13"/>
    <n v="34.19"/>
    <n v="8"/>
    <n v="13"/>
    <n v="38"/>
    <n v="11"/>
    <n v="10"/>
    <m/>
    <m/>
    <m/>
    <s v="3.39.50"/>
    <n v="11"/>
    <n v="10"/>
    <s v="1.33.35"/>
    <n v="13"/>
    <n v="8"/>
    <n v="46.43"/>
    <n v="12"/>
    <n v="9"/>
    <n v="27"/>
    <n v="11"/>
    <n v="10"/>
    <s v="23.34.34"/>
    <n v="8"/>
    <n v="13"/>
    <m/>
    <m/>
    <m/>
    <m/>
    <m/>
    <m/>
    <m/>
    <m/>
    <m/>
    <m/>
    <m/>
    <m/>
    <m/>
    <m/>
    <m/>
    <m/>
    <m/>
    <m/>
    <n v="1"/>
    <x v="38"/>
    <e v="#REF!"/>
    <n v="0"/>
    <n v="33"/>
  </r>
  <r>
    <x v="2"/>
    <x v="0"/>
    <x v="107"/>
    <m/>
    <x v="8"/>
    <x v="1"/>
    <x v="0"/>
    <m/>
    <e v="#N/A"/>
    <n v="54"/>
    <m/>
    <m/>
    <m/>
    <m/>
    <m/>
    <m/>
    <m/>
    <m/>
    <m/>
    <m/>
    <m/>
    <m/>
    <s v="16.17.20"/>
    <n v="13"/>
    <n v="8"/>
    <s v="3.27.68"/>
    <n v="11"/>
    <n v="10"/>
    <s v="1.19.79"/>
    <n v="13"/>
    <n v="8"/>
    <s v="DNR"/>
    <m/>
    <m/>
    <n v="26"/>
    <n v="14"/>
    <n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4"/>
    <e v="#REF!"/>
    <n v="0"/>
    <n v="7"/>
  </r>
  <r>
    <x v="2"/>
    <x v="0"/>
    <x v="108"/>
    <m/>
    <x v="2"/>
    <x v="1"/>
    <x v="1"/>
    <m/>
    <e v="#N/A"/>
    <n v="124"/>
    <m/>
    <m/>
    <m/>
    <m/>
    <m/>
    <m/>
    <m/>
    <m/>
    <m/>
    <m/>
    <m/>
    <m/>
    <m/>
    <m/>
    <m/>
    <s v="4.23.16"/>
    <n v="23"/>
    <n v="1"/>
    <s v="1.55.75"/>
    <n v="22"/>
    <n v="1"/>
    <s v="DNR"/>
    <m/>
    <m/>
    <n v="2"/>
    <n v="24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3"/>
    <e v="#REF!"/>
    <n v="0"/>
    <n v="1"/>
  </r>
  <r>
    <x v="2"/>
    <x v="0"/>
    <x v="109"/>
    <d v="2006-04-19T00:00:00"/>
    <x v="3"/>
    <x v="0"/>
    <x v="0"/>
    <n v="10807"/>
    <n v="10807"/>
    <n v="29"/>
    <s v="13.48.53"/>
    <n v="8"/>
    <n v="13"/>
    <s v="3.38.10"/>
    <n v="9"/>
    <n v="12"/>
    <s v="1.22.75"/>
    <n v="9"/>
    <n v="12"/>
    <n v="37"/>
    <n v="9"/>
    <n v="12"/>
    <s v="15.19.65"/>
    <n v="8"/>
    <n v="13"/>
    <s v="3.28.34"/>
    <n v="12"/>
    <n v="9"/>
    <s v="1.16.38"/>
    <n v="10"/>
    <n v="11"/>
    <n v="35.79"/>
    <n v="11"/>
    <n v="10"/>
    <n v="43"/>
    <n v="9"/>
    <n v="12"/>
    <m/>
    <m/>
    <m/>
    <s v="3.34.71"/>
    <n v="10"/>
    <n v="11"/>
    <s v="1.24.63"/>
    <n v="6"/>
    <n v="15"/>
    <n v="40.51"/>
    <n v="7"/>
    <n v="14"/>
    <n v="40"/>
    <n v="7"/>
    <n v="14"/>
    <s v="21.14.80"/>
    <n v="4"/>
    <n v="17"/>
    <s v="43.28.08"/>
    <n v="7"/>
    <n v="14"/>
    <m/>
    <m/>
    <m/>
    <m/>
    <m/>
    <m/>
    <m/>
    <m/>
    <m/>
    <m/>
    <m/>
    <m/>
    <m/>
    <m/>
    <m/>
    <n v="3"/>
    <x v="39"/>
    <n v="0"/>
    <n v="0"/>
    <n v="69"/>
  </r>
  <r>
    <x v="2"/>
    <x v="0"/>
    <x v="110"/>
    <m/>
    <x v="2"/>
    <x v="1"/>
    <x v="8"/>
    <n v="10148"/>
    <e v="#N/A"/>
    <n v="13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.56.58"/>
    <n v="14"/>
    <n v="7"/>
    <s v="1.33.29"/>
    <n v="12"/>
    <n v="9"/>
    <n v="47.87"/>
    <n v="13"/>
    <n v="8"/>
    <n v="24"/>
    <n v="12"/>
    <n v="9"/>
    <m/>
    <m/>
    <m/>
    <m/>
    <m/>
    <m/>
    <m/>
    <m/>
    <m/>
    <m/>
    <m/>
    <m/>
    <m/>
    <m/>
    <m/>
    <m/>
    <m/>
    <m/>
    <m/>
    <m/>
    <m/>
    <m/>
    <x v="29"/>
    <m/>
    <m/>
    <m/>
  </r>
  <r>
    <x v="2"/>
    <x v="0"/>
    <x v="111"/>
    <m/>
    <x v="8"/>
    <x v="1"/>
    <x v="0"/>
    <m/>
    <e v="#N/A"/>
    <n v="72"/>
    <m/>
    <m/>
    <m/>
    <m/>
    <m/>
    <m/>
    <m/>
    <m/>
    <m/>
    <m/>
    <m/>
    <m/>
    <s v="15.31.18"/>
    <n v="9"/>
    <n v="12"/>
    <s v="3.15.83"/>
    <n v="7"/>
    <n v="14"/>
    <s v="1.12.40"/>
    <n v="7"/>
    <n v="14"/>
    <n v="30.88"/>
    <n v="4"/>
    <n v="17"/>
    <n v="57"/>
    <n v="5"/>
    <n v="16"/>
    <m/>
    <m/>
    <m/>
    <s v="3.30.36"/>
    <n v="8"/>
    <n v="13"/>
    <s v="1.25.28"/>
    <n v="7"/>
    <n v="14"/>
    <n v="42.69"/>
    <n v="9"/>
    <n v="12"/>
    <n v="39"/>
    <n v="9"/>
    <n v="12"/>
    <m/>
    <m/>
    <m/>
    <s v="43.57.89"/>
    <n v="8"/>
    <n v="13"/>
    <m/>
    <m/>
    <m/>
    <m/>
    <m/>
    <m/>
    <m/>
    <m/>
    <m/>
    <m/>
    <m/>
    <m/>
    <m/>
    <m/>
    <m/>
    <n v="2"/>
    <x v="40"/>
    <e v="#REF!"/>
    <n v="0"/>
    <n v="41"/>
  </r>
  <r>
    <x v="2"/>
    <x v="0"/>
    <x v="112"/>
    <d v="2007-08-27T00:00:00"/>
    <x v="3"/>
    <x v="0"/>
    <x v="0"/>
    <n v="10683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13"/>
    <m/>
    <x v="2"/>
    <x v="1"/>
    <x v="1"/>
    <m/>
    <e v="#N/A"/>
    <n v="52"/>
    <m/>
    <m/>
    <m/>
    <m/>
    <m/>
    <m/>
    <m/>
    <m/>
    <m/>
    <m/>
    <m/>
    <m/>
    <m/>
    <m/>
    <m/>
    <s v="3.25.74"/>
    <n v="10"/>
    <n v="11"/>
    <s v="1.22.94"/>
    <n v="15"/>
    <n v="6"/>
    <n v="37.17"/>
    <n v="13"/>
    <n v="8"/>
    <n v="25"/>
    <n v="15"/>
    <n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5"/>
    <e v="#REF!"/>
    <n v="0"/>
    <n v="6"/>
  </r>
  <r>
    <x v="2"/>
    <x v="0"/>
    <x v="114"/>
    <m/>
    <x v="8"/>
    <x v="1"/>
    <x v="0"/>
    <n v="11414"/>
    <n v="11414"/>
    <n v="24"/>
    <m/>
    <m/>
    <m/>
    <m/>
    <m/>
    <m/>
    <m/>
    <m/>
    <m/>
    <m/>
    <m/>
    <m/>
    <s v="16.22.77"/>
    <n v="15"/>
    <n v="6"/>
    <s v="3.40.52"/>
    <n v="16"/>
    <n v="5"/>
    <s v="1.26.09"/>
    <n v="16"/>
    <n v="5"/>
    <n v="39.47"/>
    <n v="14"/>
    <n v="7"/>
    <n v="23"/>
    <n v="16"/>
    <n v="5"/>
    <m/>
    <m/>
    <m/>
    <s v="3.45.01"/>
    <n v="12"/>
    <n v="9"/>
    <s v="1.32.01"/>
    <n v="11"/>
    <n v="10"/>
    <s v="DNR"/>
    <m/>
    <m/>
    <n v="19"/>
    <n v="14"/>
    <n v="7"/>
    <s v="22.42.04"/>
    <n v="6"/>
    <n v="15"/>
    <m/>
    <m/>
    <m/>
    <m/>
    <m/>
    <m/>
    <m/>
    <m/>
    <m/>
    <m/>
    <m/>
    <m/>
    <m/>
    <m/>
    <m/>
    <m/>
    <m/>
    <m/>
    <n v="1"/>
    <x v="41"/>
    <e v="#REF!"/>
    <n v="0"/>
    <n v="27"/>
  </r>
  <r>
    <x v="2"/>
    <x v="0"/>
    <x v="115"/>
    <m/>
    <x v="0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16"/>
    <m/>
    <x v="21"/>
    <x v="0"/>
    <x v="1"/>
    <m/>
    <e v="#N/A"/>
    <n v="5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17"/>
    <m/>
    <x v="9"/>
    <x v="0"/>
    <x v="7"/>
    <n v="10950"/>
    <e v="#N/A"/>
    <n v="175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18"/>
    <d v="2006-12-13T00:00:00"/>
    <x v="22"/>
    <x v="0"/>
    <x v="4"/>
    <n v="10722"/>
    <n v="10722"/>
    <n v="38"/>
    <m/>
    <m/>
    <e v="#N/A"/>
    <m/>
    <m/>
    <e v="#N/A"/>
    <m/>
    <m/>
    <e v="#N/A"/>
    <e v="#N/A"/>
    <m/>
    <m/>
    <s v="14.37.42"/>
    <n v="1"/>
    <n v="26"/>
    <s v="3.05.57"/>
    <n v="1"/>
    <n v="26"/>
    <s v="1.10.44"/>
    <n v="1"/>
    <n v="26"/>
    <n v="31.31"/>
    <n v="1"/>
    <n v="26"/>
    <n v="104"/>
    <n v="1"/>
    <n v="26"/>
    <m/>
    <m/>
    <m/>
    <m/>
    <m/>
    <m/>
    <m/>
    <m/>
    <m/>
    <m/>
    <m/>
    <m/>
    <m/>
    <m/>
    <m/>
    <s v="21.01.23"/>
    <n v="1"/>
    <n v="26"/>
    <m/>
    <m/>
    <m/>
    <m/>
    <m/>
    <m/>
    <m/>
    <m/>
    <m/>
    <m/>
    <m/>
    <m/>
    <m/>
    <m/>
    <m/>
    <m/>
    <m/>
    <m/>
    <n v="1"/>
    <x v="18"/>
    <n v="0"/>
    <n v="0"/>
    <n v="52"/>
  </r>
  <r>
    <x v="2"/>
    <x v="1"/>
    <x v="119"/>
    <m/>
    <x v="23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20"/>
    <d v="2007-05-22T00:00:00"/>
    <x v="12"/>
    <x v="0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21"/>
    <d v="2007-12-17T00:00:00"/>
    <x v="5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22"/>
    <m/>
    <x v="5"/>
    <x v="1"/>
    <x v="2"/>
    <m/>
    <e v="#N/A"/>
    <n v="46"/>
    <s v="14.43.71"/>
    <n v="1"/>
    <n v="26"/>
    <s v="3.35.39"/>
    <n v="1"/>
    <n v="26"/>
    <s v="1.25.38"/>
    <n v="1"/>
    <n v="26"/>
    <n v="78"/>
    <n v="1"/>
    <n v="26"/>
    <s v="15.51.76"/>
    <n v="2"/>
    <n v="22"/>
    <s v="3.37.80"/>
    <n v="2"/>
    <n v="22"/>
    <s v="1.12.67"/>
    <n v="2"/>
    <n v="22"/>
    <n v="32.229999999999997"/>
    <n v="2"/>
    <n v="22"/>
    <n v="88"/>
    <n v="2"/>
    <n v="22"/>
    <m/>
    <m/>
    <m/>
    <s v="3.33.21"/>
    <n v="1"/>
    <n v="26"/>
    <s v="1.27.29"/>
    <n v="1"/>
    <n v="26"/>
    <n v="40.380000000000003"/>
    <n v="1"/>
    <n v="26"/>
    <n v="78"/>
    <n v="1"/>
    <n v="26"/>
    <m/>
    <m/>
    <m/>
    <m/>
    <m/>
    <m/>
    <m/>
    <m/>
    <m/>
    <m/>
    <m/>
    <m/>
    <m/>
    <m/>
    <m/>
    <m/>
    <m/>
    <m/>
    <m/>
    <m/>
    <m/>
    <n v="2"/>
    <x v="42"/>
    <e v="#REF!"/>
    <n v="0"/>
    <n v="74"/>
  </r>
  <r>
    <x v="2"/>
    <x v="1"/>
    <x v="123"/>
    <d v="2007-12-15T00:00:00"/>
    <x v="9"/>
    <x v="0"/>
    <x v="0"/>
    <n v="11255"/>
    <e v="#N/A"/>
    <n v="185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24"/>
    <m/>
    <x v="24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25"/>
    <m/>
    <x v="8"/>
    <x v="1"/>
    <x v="0"/>
    <n v="11400"/>
    <n v="11400"/>
    <n v="43"/>
    <m/>
    <m/>
    <m/>
    <m/>
    <m/>
    <m/>
    <m/>
    <m/>
    <m/>
    <m/>
    <m/>
    <m/>
    <s v="15.39.62"/>
    <n v="11"/>
    <n v="10"/>
    <s v="3.33.95"/>
    <n v="15"/>
    <n v="6"/>
    <s v="1.19.04"/>
    <n v="12"/>
    <n v="9"/>
    <n v="33.06"/>
    <n v="7"/>
    <n v="14"/>
    <n v="39"/>
    <n v="10"/>
    <n v="11"/>
    <m/>
    <m/>
    <m/>
    <s v="3.53.29"/>
    <n v="13"/>
    <n v="8"/>
    <s v="DNR"/>
    <m/>
    <m/>
    <s v="DNR"/>
    <m/>
    <m/>
    <n v="8"/>
    <n v="16"/>
    <n v="5"/>
    <s v="21.26.86"/>
    <n v="5"/>
    <n v="16"/>
    <s v="44.01.96"/>
    <n v="9"/>
    <n v="12"/>
    <m/>
    <m/>
    <m/>
    <m/>
    <m/>
    <m/>
    <m/>
    <m/>
    <m/>
    <m/>
    <m/>
    <m/>
    <m/>
    <m/>
    <m/>
    <n v="2"/>
    <x v="32"/>
    <e v="#REF!"/>
    <n v="0"/>
    <n v="44"/>
  </r>
  <r>
    <x v="2"/>
    <x v="1"/>
    <x v="126"/>
    <d v="2006-01-16T00:00:00"/>
    <x v="12"/>
    <x v="0"/>
    <x v="4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27"/>
    <d v="2006-08-24T00:00:00"/>
    <x v="25"/>
    <x v="0"/>
    <x v="8"/>
    <n v="10150"/>
    <e v="#N/A"/>
    <n v="198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28"/>
    <d v="2006-07-07T00:00:00"/>
    <x v="26"/>
    <x v="0"/>
    <x v="4"/>
    <n v="11256"/>
    <e v="#N/A"/>
    <n v="177"/>
    <s v="17.23.14"/>
    <n v="4"/>
    <n v="17"/>
    <s v="4.29.47"/>
    <n v="4"/>
    <n v="17"/>
    <s v="1.43.46"/>
    <n v="4"/>
    <n v="17"/>
    <n v="51"/>
    <n v="4"/>
    <n v="17"/>
    <s v="17.34.89"/>
    <n v="5"/>
    <n v="16"/>
    <s v="3.51.32"/>
    <n v="6"/>
    <n v="15"/>
    <s v="1.27.88"/>
    <n v="5"/>
    <n v="16"/>
    <n v="41.15"/>
    <n v="5"/>
    <n v="16"/>
    <n v="63"/>
    <n v="5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2"/>
    <x v="38"/>
    <n v="0"/>
    <n v="0"/>
    <n v="33"/>
  </r>
  <r>
    <x v="2"/>
    <x v="1"/>
    <x v="129"/>
    <d v="2006-03-13T00:00:00"/>
    <x v="24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30"/>
    <d v="2007-10-01T00:00:00"/>
    <x v="3"/>
    <x v="0"/>
    <x v="0"/>
    <n v="10811"/>
    <n v="10811"/>
    <n v="57"/>
    <m/>
    <m/>
    <m/>
    <m/>
    <m/>
    <m/>
    <m/>
    <m/>
    <m/>
    <m/>
    <m/>
    <m/>
    <s v="16.13.02"/>
    <n v="12"/>
    <n v="9"/>
    <s v="3.29.81"/>
    <n v="13"/>
    <n v="8"/>
    <s v="1.16.48"/>
    <n v="11"/>
    <n v="10"/>
    <n v="35.36"/>
    <n v="10"/>
    <n v="11"/>
    <n v="38"/>
    <n v="11"/>
    <n v="10"/>
    <m/>
    <m/>
    <m/>
    <s v="3.33.60"/>
    <n v="9"/>
    <n v="12"/>
    <s v="1.30.69"/>
    <n v="10"/>
    <n v="11"/>
    <n v="45.18"/>
    <n v="11"/>
    <n v="10"/>
    <n v="33"/>
    <n v="10"/>
    <n v="11"/>
    <s v="23.31.40"/>
    <n v="7"/>
    <n v="14"/>
    <s v="47.08.08"/>
    <n v="10"/>
    <n v="11"/>
    <m/>
    <m/>
    <m/>
    <m/>
    <m/>
    <m/>
    <m/>
    <m/>
    <m/>
    <m/>
    <m/>
    <m/>
    <m/>
    <m/>
    <m/>
    <n v="2"/>
    <x v="43"/>
    <n v="0"/>
    <n v="0"/>
    <n v="46"/>
  </r>
  <r>
    <x v="2"/>
    <x v="0"/>
    <x v="131"/>
    <d v="2007-05-18T00:00:00"/>
    <x v="13"/>
    <x v="0"/>
    <x v="1"/>
    <n v="11255"/>
    <e v="#N/A"/>
    <n v="9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s v="50.18.18"/>
    <n v="11"/>
    <n v="10"/>
    <m/>
    <m/>
    <m/>
    <m/>
    <m/>
    <m/>
    <m/>
    <m/>
    <m/>
    <m/>
    <m/>
    <m/>
    <m/>
    <m/>
    <m/>
    <n v="1"/>
    <x v="44"/>
    <n v="0"/>
    <n v="0"/>
    <n v="10"/>
  </r>
  <r>
    <x v="2"/>
    <x v="0"/>
    <x v="132"/>
    <m/>
    <x v="2"/>
    <x v="1"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0.33.66"/>
    <n v="12"/>
    <n v="9"/>
    <m/>
    <m/>
    <m/>
    <m/>
    <m/>
    <m/>
    <m/>
    <m/>
    <m/>
    <m/>
    <m/>
    <m/>
    <m/>
    <m/>
    <m/>
    <n v="1"/>
    <x v="29"/>
    <e v="#REF!"/>
    <n v="0"/>
    <n v="9"/>
  </r>
  <r>
    <x v="2"/>
    <x v="1"/>
    <x v="133"/>
    <d v="2007-08-30T00:00:00"/>
    <x v="5"/>
    <x v="0"/>
    <x v="2"/>
    <n v="3918"/>
    <e v="#N/A"/>
    <n v="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34"/>
    <m/>
    <x v="21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35"/>
    <m/>
    <x v="9"/>
    <x v="0"/>
    <x v="8"/>
    <s v="pending"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36"/>
    <d v="2006-01-24T00:00:00"/>
    <x v="4"/>
    <x v="0"/>
    <x v="1"/>
    <m/>
    <e v="#N/A"/>
    <n v="93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37"/>
    <d v="2007-03-19T00:00:00"/>
    <x v="5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0"/>
    <x v="138"/>
    <m/>
    <x v="2"/>
    <x v="1"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2.07.55"/>
    <n v="13"/>
    <n v="8"/>
    <m/>
    <m/>
    <m/>
    <m/>
    <m/>
    <m/>
    <m/>
    <m/>
    <m/>
    <m/>
    <m/>
    <m/>
    <m/>
    <m/>
    <m/>
    <n v="1"/>
    <x v="36"/>
    <e v="#REF!"/>
    <n v="0"/>
    <n v="8"/>
  </r>
  <r>
    <x v="2"/>
    <x v="0"/>
    <x v="139"/>
    <m/>
    <x v="8"/>
    <x v="1"/>
    <x v="0"/>
    <n v="11401"/>
    <n v="11401"/>
    <n v="44"/>
    <m/>
    <m/>
    <m/>
    <m/>
    <m/>
    <m/>
    <m/>
    <m/>
    <m/>
    <m/>
    <m/>
    <m/>
    <s v="22.54.34"/>
    <n v="19"/>
    <n v="2"/>
    <s v="4.06.84"/>
    <n v="20"/>
    <n v="1"/>
    <s v="DNR"/>
    <m/>
    <m/>
    <s v="DNR"/>
    <m/>
    <m/>
    <n v="3"/>
    <n v="22"/>
    <n v="1"/>
    <m/>
    <m/>
    <m/>
    <m/>
    <m/>
    <m/>
    <m/>
    <m/>
    <m/>
    <m/>
    <m/>
    <m/>
    <m/>
    <m/>
    <m/>
    <s v="29.54.71"/>
    <n v="11"/>
    <n v="10"/>
    <s v="57.09.28"/>
    <n v="14"/>
    <n v="7"/>
    <m/>
    <m/>
    <m/>
    <m/>
    <m/>
    <m/>
    <m/>
    <m/>
    <m/>
    <m/>
    <m/>
    <m/>
    <m/>
    <m/>
    <m/>
    <n v="1"/>
    <x v="45"/>
    <e v="#REF!"/>
    <n v="0"/>
    <n v="18"/>
  </r>
  <r>
    <x v="2"/>
    <x v="1"/>
    <x v="140"/>
    <m/>
    <x v="2"/>
    <x v="1"/>
    <x v="1"/>
    <n v="11111"/>
    <n v="1111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.36.41"/>
    <n v="4"/>
    <n v="17"/>
    <m/>
    <m/>
    <m/>
    <m/>
    <m/>
    <m/>
    <m/>
    <m/>
    <m/>
    <m/>
    <m/>
    <m/>
    <m/>
    <m/>
    <m/>
    <m/>
    <m/>
    <m/>
    <n v="0"/>
    <x v="46"/>
    <e v="#REF!"/>
    <n v="0"/>
    <n v="17"/>
  </r>
  <r>
    <x v="2"/>
    <x v="1"/>
    <x v="141"/>
    <m/>
    <x v="21"/>
    <x v="0"/>
    <x v="1"/>
    <m/>
    <e v="#N/A"/>
    <n v="11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42"/>
    <m/>
    <x v="9"/>
    <x v="0"/>
    <x v="4"/>
    <n v="11031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2"/>
    <x v="1"/>
    <x v="143"/>
    <m/>
    <x v="2"/>
    <x v="1"/>
    <x v="1"/>
    <m/>
    <e v="#N/A"/>
    <n v="37"/>
    <m/>
    <m/>
    <e v="#N/A"/>
    <m/>
    <m/>
    <e v="#N/A"/>
    <m/>
    <m/>
    <e v="#N/A"/>
    <e v="#N/A"/>
    <m/>
    <m/>
    <s v="19.31.82"/>
    <n v="7"/>
    <n v="14"/>
    <s v="4.05.63"/>
    <n v="7"/>
    <n v="14"/>
    <s v="1.39.76"/>
    <n v="7"/>
    <n v="14"/>
    <n v="45.71"/>
    <n v="7"/>
    <n v="14"/>
    <n v="56"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8"/>
    <e v="#REF!"/>
    <n v="0"/>
    <n v="14"/>
  </r>
  <r>
    <x v="2"/>
    <x v="1"/>
    <x v="144"/>
    <d v="2004-06-30T00:00:00"/>
    <x v="21"/>
    <x v="0"/>
    <x v="1"/>
    <m/>
    <e v="#N/A"/>
    <n v="79"/>
    <m/>
    <m/>
    <e v="#N/A"/>
    <m/>
    <m/>
    <e v="#N/A"/>
    <m/>
    <m/>
    <e v="#N/A"/>
    <e v="#N/A"/>
    <m/>
    <m/>
    <s v="17.33.34"/>
    <n v="4"/>
    <n v="17"/>
    <s v="3.51.01"/>
    <n v="5"/>
    <n v="16"/>
    <s v="1.29.64"/>
    <n v="6"/>
    <n v="15"/>
    <n v="43.62"/>
    <n v="6"/>
    <n v="15"/>
    <n v="63"/>
    <n v="5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1"/>
    <n v="0"/>
    <n v="0"/>
    <n v="16"/>
  </r>
  <r>
    <x v="2"/>
    <x v="1"/>
    <x v="145"/>
    <m/>
    <x v="2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46"/>
    <d v="2004-03-02T00:00:00"/>
    <x v="27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47"/>
    <d v="2004-09-23T00:00:00"/>
    <x v="28"/>
    <x v="0"/>
    <x v="0"/>
    <n v="10140"/>
    <n v="10140"/>
    <n v="85"/>
    <s v="23.13.50"/>
    <n v="2"/>
    <n v="22"/>
    <s v="2.41.13"/>
    <n v="2"/>
    <n v="22"/>
    <s v="1.02.26"/>
    <n v="3"/>
    <n v="19"/>
    <n v="63"/>
    <n v="2"/>
    <n v="22"/>
    <s v="27.56.95"/>
    <n v="1"/>
    <n v="26"/>
    <s v="2.21.16"/>
    <n v="1"/>
    <n v="26"/>
    <n v="51.7"/>
    <n v="1"/>
    <n v="26"/>
    <n v="24.27"/>
    <n v="1"/>
    <n v="26"/>
    <n v="104"/>
    <n v="1"/>
    <n v="26"/>
    <m/>
    <m/>
    <m/>
    <s v="2.30.01"/>
    <n v="1"/>
    <n v="26"/>
    <n v="58.5"/>
    <n v="1"/>
    <n v="26"/>
    <n v="28.71"/>
    <n v="1"/>
    <n v="26"/>
    <n v="78"/>
    <n v="1"/>
    <n v="26"/>
    <s v="26.36.78"/>
    <n v="1"/>
    <n v="26"/>
    <s v="44.34.51"/>
    <n v="1"/>
    <n v="26"/>
    <m/>
    <m/>
    <m/>
    <m/>
    <m/>
    <m/>
    <m/>
    <m/>
    <m/>
    <m/>
    <m/>
    <m/>
    <m/>
    <m/>
    <m/>
    <n v="3"/>
    <x v="47"/>
    <n v="0"/>
    <n v="0"/>
    <n v="126"/>
  </r>
  <r>
    <x v="3"/>
    <x v="0"/>
    <x v="148"/>
    <d v="2004-07-25T00:00:00"/>
    <x v="9"/>
    <x v="0"/>
    <x v="10"/>
    <m/>
    <e v="#N/A"/>
    <n v="1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3.07.64"/>
    <n v="6"/>
    <n v="15"/>
    <s v="1.19.25"/>
    <n v="5"/>
    <n v="16"/>
    <n v="34.369999999999997"/>
    <n v="6"/>
    <n v="15"/>
    <n v="46"/>
    <n v="5"/>
    <n v="16"/>
    <m/>
    <m/>
    <m/>
    <m/>
    <m/>
    <m/>
    <m/>
    <m/>
    <m/>
    <m/>
    <m/>
    <m/>
    <m/>
    <m/>
    <m/>
    <m/>
    <m/>
    <m/>
    <m/>
    <m/>
    <m/>
    <n v="0"/>
    <x v="11"/>
    <n v="0"/>
    <n v="0"/>
    <n v="16"/>
  </r>
  <r>
    <x v="3"/>
    <x v="0"/>
    <x v="149"/>
    <m/>
    <x v="3"/>
    <x v="0"/>
    <x v="0"/>
    <n v="10649"/>
    <n v="10649"/>
    <n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.34.82"/>
    <n v="10"/>
    <n v="11"/>
    <s v="1.21.57"/>
    <n v="7"/>
    <n v="14"/>
    <n v="41.2"/>
    <n v="9"/>
    <n v="12"/>
    <n v="37"/>
    <n v="8"/>
    <n v="13"/>
    <m/>
    <m/>
    <m/>
    <m/>
    <m/>
    <m/>
    <m/>
    <m/>
    <m/>
    <m/>
    <m/>
    <m/>
    <m/>
    <m/>
    <m/>
    <m/>
    <m/>
    <m/>
    <m/>
    <m/>
    <m/>
    <n v="0"/>
    <x v="30"/>
    <e v="#REF!"/>
    <n v="0"/>
    <n v="13"/>
  </r>
  <r>
    <x v="3"/>
    <x v="0"/>
    <x v="150"/>
    <d v="2005-11-25T00:00:00"/>
    <x v="17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51"/>
    <d v="2004-05-14T00:00:00"/>
    <x v="9"/>
    <x v="0"/>
    <x v="10"/>
    <m/>
    <e v="#N/A"/>
    <n v="1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3.34.48"/>
    <n v="9"/>
    <n v="12"/>
    <s v="1.35.19"/>
    <n v="10"/>
    <n v="11"/>
    <n v="42.45"/>
    <n v="10"/>
    <n v="11"/>
    <n v="34"/>
    <n v="10"/>
    <n v="11"/>
    <m/>
    <m/>
    <m/>
    <m/>
    <m/>
    <m/>
    <m/>
    <m/>
    <m/>
    <m/>
    <m/>
    <m/>
    <m/>
    <m/>
    <m/>
    <m/>
    <m/>
    <m/>
    <m/>
    <m/>
    <m/>
    <n v="0"/>
    <x v="10"/>
    <n v="0"/>
    <n v="0"/>
    <n v="11"/>
  </r>
  <r>
    <x v="3"/>
    <x v="0"/>
    <x v="152"/>
    <m/>
    <x v="2"/>
    <x v="1"/>
    <x v="8"/>
    <n v="11443"/>
    <e v="#N/A"/>
    <n v="19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.30.34"/>
    <n v="8"/>
    <n v="13"/>
    <s v="1.22.58"/>
    <n v="9"/>
    <n v="12"/>
    <n v="47.7"/>
    <n v="11"/>
    <n v="10"/>
    <n v="35"/>
    <n v="9"/>
    <n v="12"/>
    <m/>
    <m/>
    <m/>
    <m/>
    <m/>
    <m/>
    <m/>
    <m/>
    <m/>
    <m/>
    <m/>
    <m/>
    <m/>
    <m/>
    <m/>
    <m/>
    <m/>
    <m/>
    <m/>
    <m/>
    <m/>
    <m/>
    <x v="33"/>
    <m/>
    <m/>
    <m/>
  </r>
  <r>
    <x v="3"/>
    <x v="0"/>
    <x v="153"/>
    <d v="2004-07-09T00:00:00"/>
    <x v="5"/>
    <x v="0"/>
    <x v="2"/>
    <n v="3924"/>
    <e v="#N/A"/>
    <n v="4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54"/>
    <d v="2005-08-08T00:00:00"/>
    <x v="29"/>
    <x v="0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55"/>
    <d v="2004-04-15T00:00:00"/>
    <x v="30"/>
    <x v="0"/>
    <x v="1"/>
    <m/>
    <e v="#N/A"/>
    <n v="108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56"/>
    <d v="2005-12-28T00:00:00"/>
    <x v="5"/>
    <x v="0"/>
    <x v="2"/>
    <n v="10602"/>
    <e v="#N/A"/>
    <n v="48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57"/>
    <d v="2005-01-14T00:00:00"/>
    <x v="3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158"/>
    <d v="2004-09-13T00:00:00"/>
    <x v="22"/>
    <x v="0"/>
    <x v="4"/>
    <n v="10721"/>
    <n v="10721"/>
    <n v="80"/>
    <m/>
    <m/>
    <e v="#N/A"/>
    <m/>
    <m/>
    <e v="#N/A"/>
    <m/>
    <m/>
    <e v="#N/A"/>
    <e v="#N/A"/>
    <m/>
    <m/>
    <s v="28.50.00"/>
    <n v="2"/>
    <n v="22"/>
    <s v="2.44.32"/>
    <n v="2"/>
    <n v="22"/>
    <n v="59.79"/>
    <n v="2"/>
    <n v="22"/>
    <n v="28.95"/>
    <n v="2"/>
    <n v="22"/>
    <n v="88"/>
    <n v="2"/>
    <n v="22"/>
    <m/>
    <m/>
    <m/>
    <m/>
    <m/>
    <m/>
    <m/>
    <m/>
    <m/>
    <m/>
    <m/>
    <m/>
    <m/>
    <m/>
    <m/>
    <s v="29.31.06"/>
    <n v="3"/>
    <n v="19"/>
    <s v="47.24.10"/>
    <n v="1"/>
    <n v="26"/>
    <m/>
    <m/>
    <m/>
    <m/>
    <m/>
    <m/>
    <m/>
    <m/>
    <m/>
    <m/>
    <m/>
    <m/>
    <m/>
    <m/>
    <m/>
    <n v="2"/>
    <x v="48"/>
    <n v="0"/>
    <n v="0"/>
    <n v="67"/>
  </r>
  <r>
    <x v="3"/>
    <x v="0"/>
    <x v="159"/>
    <d v="2004-11-26T00:00:00"/>
    <x v="31"/>
    <x v="0"/>
    <x v="1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60"/>
    <d v="2006-05-03T00:00:00"/>
    <x v="3"/>
    <x v="0"/>
    <x v="0"/>
    <n v="10470"/>
    <n v="10470"/>
    <n v="22"/>
    <s v="DNR"/>
    <s v="DNR"/>
    <n v="0"/>
    <s v="2.58.40"/>
    <n v="5"/>
    <n v="16"/>
    <s v="1.07.66"/>
    <n v="5"/>
    <n v="16"/>
    <n v="32"/>
    <n v="9"/>
    <n v="12"/>
    <s v="DNR"/>
    <m/>
    <m/>
    <s v="2.34.74"/>
    <n v="3"/>
    <n v="19"/>
    <n v="58.95"/>
    <n v="3"/>
    <n v="19"/>
    <n v="27.32"/>
    <n v="4"/>
    <n v="17"/>
    <n v="55"/>
    <n v="7"/>
    <n v="14"/>
    <m/>
    <m/>
    <m/>
    <s v="2.47.09"/>
    <n v="3"/>
    <n v="19"/>
    <s v="1.05.50"/>
    <n v="3"/>
    <n v="19"/>
    <n v="31.33"/>
    <n v="3"/>
    <n v="19"/>
    <n v="57"/>
    <n v="3"/>
    <n v="19"/>
    <s v="27.37.06"/>
    <n v="2"/>
    <n v="22"/>
    <s v="47.08.45"/>
    <n v="2"/>
    <n v="22"/>
    <m/>
    <m/>
    <m/>
    <m/>
    <m/>
    <m/>
    <m/>
    <m/>
    <m/>
    <m/>
    <m/>
    <m/>
    <m/>
    <n v="0"/>
    <e v="#N/A"/>
    <n v="0"/>
    <x v="49"/>
    <e v="#N/A"/>
    <m/>
    <m/>
  </r>
  <r>
    <x v="3"/>
    <x v="0"/>
    <x v="161"/>
    <d v="2004-08-07T00:00:00"/>
    <x v="3"/>
    <x v="0"/>
    <x v="0"/>
    <n v="10410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62"/>
    <d v="2005-09-26T00:00:00"/>
    <x v="32"/>
    <x v="0"/>
    <x v="8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63"/>
    <d v="2004-11-02T00:00:00"/>
    <x v="28"/>
    <x v="0"/>
    <x v="0"/>
    <n v="3695"/>
    <e v="#N/A"/>
    <n v="194"/>
    <s v="21.11.93"/>
    <n v="1"/>
    <n v="26"/>
    <s v="2.18.21"/>
    <n v="1"/>
    <n v="26"/>
    <n v="52.28"/>
    <n v="1"/>
    <n v="26"/>
    <n v="78"/>
    <n v="1"/>
    <n v="26"/>
    <s v="DNR"/>
    <m/>
    <m/>
    <s v="DNR"/>
    <m/>
    <m/>
    <s v="DNR"/>
    <m/>
    <m/>
    <s v="DN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"/>
    <n v="0"/>
    <n v="0"/>
    <n v="26"/>
  </r>
  <r>
    <x v="3"/>
    <x v="0"/>
    <x v="164"/>
    <d v="2004-10-15T00:00:00"/>
    <x v="33"/>
    <x v="0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65"/>
    <d v="2004-05-29T00:00:00"/>
    <x v="34"/>
    <x v="0"/>
    <x v="8"/>
    <n v="10149"/>
    <e v="#N/A"/>
    <n v="57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66"/>
    <d v="2005-09-27T00:00:00"/>
    <x v="3"/>
    <x v="0"/>
    <x v="0"/>
    <n v="10328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67"/>
    <m/>
    <x v="8"/>
    <x v="1"/>
    <x v="0"/>
    <m/>
    <e v="#N/A"/>
    <n v="90"/>
    <m/>
    <m/>
    <m/>
    <m/>
    <m/>
    <m/>
    <m/>
    <m/>
    <m/>
    <m/>
    <m/>
    <m/>
    <s v="DNR"/>
    <m/>
    <m/>
    <s v="4.07.02"/>
    <n v="20"/>
    <n v="1"/>
    <s v="1.36.05"/>
    <n v="19"/>
    <n v="2"/>
    <s v="DNR"/>
    <m/>
    <m/>
    <n v="3"/>
    <n v="19"/>
    <n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4"/>
    <e v="#REF!"/>
    <n v="0"/>
    <n v="2"/>
  </r>
  <r>
    <x v="3"/>
    <x v="1"/>
    <x v="168"/>
    <d v="2004-04-23T00:00:00"/>
    <x v="2"/>
    <x v="2"/>
    <x v="1"/>
    <n v="10254"/>
    <n v="10254"/>
    <n v="96"/>
    <s v="25.28.63"/>
    <n v="2"/>
    <n v="22"/>
    <s v="3.03.00"/>
    <n v="2"/>
    <n v="22"/>
    <s v="1.11.73"/>
    <n v="2"/>
    <n v="22"/>
    <n v="66"/>
    <n v="2"/>
    <n v="22"/>
    <s v="30.01.26"/>
    <n v="3"/>
    <n v="19"/>
    <s v="2.44.59"/>
    <n v="3"/>
    <n v="19"/>
    <s v="1.02.51"/>
    <n v="3"/>
    <n v="19"/>
    <n v="29.41"/>
    <n v="3"/>
    <n v="19"/>
    <n v="76"/>
    <n v="3"/>
    <n v="19"/>
    <m/>
    <m/>
    <m/>
    <s v="2.59.02"/>
    <n v="2"/>
    <n v="22"/>
    <s v="1.16.24"/>
    <n v="2"/>
    <n v="22"/>
    <n v="36.159999999999997"/>
    <n v="2"/>
    <n v="22"/>
    <n v="66"/>
    <n v="2"/>
    <n v="22"/>
    <s v="29.09.53"/>
    <n v="2"/>
    <n v="22"/>
    <s v="49.29.92"/>
    <n v="2"/>
    <n v="22"/>
    <m/>
    <m/>
    <m/>
    <m/>
    <m/>
    <m/>
    <m/>
    <m/>
    <m/>
    <m/>
    <m/>
    <m/>
    <m/>
    <m/>
    <m/>
    <n v="3"/>
    <x v="50"/>
    <n v="0"/>
    <n v="0"/>
    <n v="107"/>
  </r>
  <r>
    <x v="3"/>
    <x v="0"/>
    <x v="169"/>
    <d v="2005-08-18T00:00:00"/>
    <x v="20"/>
    <x v="0"/>
    <x v="9"/>
    <n v="10761"/>
    <e v="#N/A"/>
    <n v="3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0"/>
    <m/>
    <x v="9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1"/>
    <m/>
    <x v="2"/>
    <x v="1"/>
    <x v="1"/>
    <m/>
    <e v="#N/A"/>
    <n v="192"/>
    <m/>
    <m/>
    <m/>
    <m/>
    <m/>
    <m/>
    <m/>
    <m/>
    <m/>
    <m/>
    <m/>
    <m/>
    <s v="DNR"/>
    <m/>
    <m/>
    <s v="3.59.33"/>
    <n v="19"/>
    <n v="2"/>
    <s v="DNR"/>
    <m/>
    <m/>
    <s v="DNR"/>
    <m/>
    <m/>
    <n v="2"/>
    <n v="20"/>
    <n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0"/>
    <x v="23"/>
    <e v="#REF!"/>
    <n v="0"/>
    <n v="1"/>
  </r>
  <r>
    <x v="3"/>
    <x v="0"/>
    <x v="172"/>
    <d v="2005-09-30T00:00:00"/>
    <x v="4"/>
    <x v="0"/>
    <x v="1"/>
    <s v="Pending "/>
    <e v="#N/A"/>
    <n v="17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3"/>
    <d v="2004-12-15T00:00:00"/>
    <x v="30"/>
    <x v="0"/>
    <x v="1"/>
    <m/>
    <e v="#N/A"/>
    <n v="11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4"/>
    <d v="2004-09-11T00:00:00"/>
    <x v="35"/>
    <x v="0"/>
    <x v="1"/>
    <m/>
    <e v="#N/A"/>
    <n v="197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5"/>
    <d v="2004-10-29T00:00:00"/>
    <x v="3"/>
    <x v="0"/>
    <x v="0"/>
    <n v="10338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6"/>
    <d v="2004-01-30T00:00:00"/>
    <x v="4"/>
    <x v="0"/>
    <x v="4"/>
    <m/>
    <e v="#N/A"/>
    <n v="15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7"/>
    <d v="2004-08-21T00:00:00"/>
    <x v="36"/>
    <x v="0"/>
    <x v="4"/>
    <s v="Pending "/>
    <e v="#N/A"/>
    <n v="14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8"/>
    <d v="2005-09-05T00:00:00"/>
    <x v="30"/>
    <x v="0"/>
    <x v="1"/>
    <m/>
    <e v="#N/A"/>
    <n v="9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79"/>
    <m/>
    <x v="2"/>
    <x v="1"/>
    <x v="8"/>
    <n v="11441"/>
    <e v="#N/A"/>
    <n v="16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.00.47"/>
    <n v="5"/>
    <n v="16"/>
    <s v="4.00.00"/>
    <n v="12"/>
    <n v="9"/>
    <n v="34.130000000000003"/>
    <n v="5"/>
    <n v="16"/>
    <n v="41"/>
    <n v="6"/>
    <n v="15"/>
    <m/>
    <m/>
    <m/>
    <m/>
    <m/>
    <m/>
    <m/>
    <m/>
    <m/>
    <m/>
    <m/>
    <m/>
    <m/>
    <m/>
    <m/>
    <m/>
    <m/>
    <m/>
    <m/>
    <m/>
    <m/>
    <m/>
    <x v="19"/>
    <m/>
    <m/>
    <m/>
  </r>
  <r>
    <x v="3"/>
    <x v="0"/>
    <x v="180"/>
    <d v="2005-01-28T00:00:00"/>
    <x v="12"/>
    <x v="0"/>
    <x v="8"/>
    <n v="10139"/>
    <e v="#N/A"/>
    <n v="136"/>
    <s v="24.43.39"/>
    <n v="5"/>
    <n v="16"/>
    <s v="2.57.14"/>
    <n v="4"/>
    <n v="17"/>
    <s v="1.03.35"/>
    <n v="4"/>
    <n v="17"/>
    <n v="50"/>
    <n v="4"/>
    <n v="17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46"/>
    <n v="0"/>
    <n v="0"/>
    <n v="17"/>
  </r>
  <r>
    <x v="3"/>
    <x v="0"/>
    <x v="181"/>
    <m/>
    <x v="9"/>
    <x v="0"/>
    <x v="12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82"/>
    <d v="2005-06-20T00:00:00"/>
    <x v="4"/>
    <x v="0"/>
    <x v="1"/>
    <m/>
    <e v="#N/A"/>
    <n v="14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83"/>
    <d v="2004-09-26T00:00:00"/>
    <x v="37"/>
    <x v="0"/>
    <x v="4"/>
    <s v="Pending "/>
    <e v="#N/A"/>
    <n v="15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84"/>
    <d v="2005-06-20T00:00:00"/>
    <x v="4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85"/>
    <d v="2004-01-19T00:00:00"/>
    <x v="23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86"/>
    <d v="2005-12-20T00:00:00"/>
    <x v="38"/>
    <x v="0"/>
    <x v="4"/>
    <n v="10858"/>
    <n v="10858"/>
    <n v="23"/>
    <s v="24.16.86"/>
    <n v="4"/>
    <n v="17"/>
    <s v="3.14.31"/>
    <n v="9"/>
    <n v="12"/>
    <s v="1.30.09"/>
    <n v="9"/>
    <n v="12"/>
    <n v="41"/>
    <n v="7"/>
    <n v="14"/>
    <s v="29.58.31"/>
    <n v="4"/>
    <n v="17"/>
    <s v="2.58.18"/>
    <n v="7"/>
    <n v="14"/>
    <s v="1.05.73"/>
    <n v="8"/>
    <n v="13"/>
    <n v="29.22"/>
    <n v="7"/>
    <n v="14"/>
    <n v="58"/>
    <n v="6"/>
    <n v="15"/>
    <m/>
    <m/>
    <m/>
    <m/>
    <m/>
    <m/>
    <m/>
    <m/>
    <m/>
    <m/>
    <m/>
    <m/>
    <m/>
    <m/>
    <m/>
    <s v="28.22.42"/>
    <n v="4"/>
    <n v="17"/>
    <s v="47.11.18"/>
    <n v="3"/>
    <n v="19"/>
    <m/>
    <m/>
    <m/>
    <m/>
    <m/>
    <m/>
    <m/>
    <m/>
    <m/>
    <m/>
    <m/>
    <m/>
    <m/>
    <m/>
    <m/>
    <n v="3"/>
    <x v="51"/>
    <n v="0"/>
    <n v="0"/>
    <n v="65"/>
  </r>
  <r>
    <x v="3"/>
    <x v="0"/>
    <x v="187"/>
    <m/>
    <x v="23"/>
    <x v="0"/>
    <x v="1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88"/>
    <m/>
    <x v="8"/>
    <x v="1"/>
    <x v="0"/>
    <m/>
    <e v="#N/A"/>
    <n v="98"/>
    <m/>
    <m/>
    <m/>
    <m/>
    <m/>
    <m/>
    <m/>
    <m/>
    <m/>
    <m/>
    <m/>
    <m/>
    <s v="DNR"/>
    <m/>
    <m/>
    <s v="3.46.76"/>
    <n v="18"/>
    <n v="3"/>
    <s v="1.23.43"/>
    <n v="17"/>
    <n v="4"/>
    <s v="DNR"/>
    <m/>
    <m/>
    <n v="7"/>
    <n v="17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2"/>
    <e v="#REF!"/>
    <n v="0"/>
    <n v="4"/>
  </r>
  <r>
    <x v="3"/>
    <x v="0"/>
    <x v="189"/>
    <m/>
    <x v="8"/>
    <x v="1"/>
    <x v="0"/>
    <n v="11381"/>
    <n v="11381"/>
    <n v="99"/>
    <m/>
    <m/>
    <m/>
    <m/>
    <m/>
    <m/>
    <m/>
    <m/>
    <m/>
    <m/>
    <m/>
    <m/>
    <s v="DNR"/>
    <m/>
    <m/>
    <s v="3.17.42"/>
    <n v="12"/>
    <n v="9"/>
    <s v="1.08.96"/>
    <n v="11"/>
    <n v="10"/>
    <n v="32.770000000000003"/>
    <n v="11"/>
    <n v="10"/>
    <n v="29"/>
    <n v="13"/>
    <n v="8"/>
    <m/>
    <m/>
    <m/>
    <s v="3.16.82"/>
    <n v="7"/>
    <n v="14"/>
    <s v="1.22.38"/>
    <n v="8"/>
    <n v="13"/>
    <n v="36.68"/>
    <n v="7"/>
    <n v="14"/>
    <n v="41"/>
    <n v="6"/>
    <n v="15"/>
    <s v="34.44.16"/>
    <n v="6"/>
    <n v="15"/>
    <m/>
    <m/>
    <m/>
    <m/>
    <m/>
    <m/>
    <m/>
    <m/>
    <m/>
    <m/>
    <m/>
    <m/>
    <m/>
    <m/>
    <m/>
    <m/>
    <m/>
    <m/>
    <n v="1"/>
    <x v="52"/>
    <e v="#REF!"/>
    <n v="0"/>
    <n v="38"/>
  </r>
  <r>
    <x v="3"/>
    <x v="1"/>
    <x v="190"/>
    <d v="2004-01-12T00:00:00"/>
    <x v="9"/>
    <x v="3"/>
    <x v="4"/>
    <n v="10870"/>
    <n v="10870"/>
    <n v="41"/>
    <s v="25.33.07"/>
    <n v="3"/>
    <n v="19"/>
    <s v="3.08.72"/>
    <n v="3"/>
    <n v="19"/>
    <s v="1.12.23"/>
    <n v="3"/>
    <n v="19"/>
    <n v="57"/>
    <n v="3"/>
    <n v="19"/>
    <s v="30.18.78"/>
    <n v="4"/>
    <n v="17"/>
    <s v="2.57.19"/>
    <n v="4"/>
    <n v="17"/>
    <s v="1.05.30"/>
    <n v="4"/>
    <n v="17"/>
    <n v="30.51"/>
    <n v="4"/>
    <n v="17"/>
    <n v="68"/>
    <n v="4"/>
    <n v="17"/>
    <m/>
    <m/>
    <m/>
    <m/>
    <m/>
    <m/>
    <m/>
    <m/>
    <m/>
    <m/>
    <m/>
    <m/>
    <m/>
    <m/>
    <m/>
    <s v="DNF"/>
    <m/>
    <m/>
    <s v="51.46.98"/>
    <n v="3"/>
    <n v="19"/>
    <m/>
    <m/>
    <m/>
    <m/>
    <m/>
    <m/>
    <m/>
    <m/>
    <m/>
    <m/>
    <m/>
    <m/>
    <m/>
    <m/>
    <m/>
    <n v="3"/>
    <x v="53"/>
    <n v="0"/>
    <n v="0"/>
    <n v="55"/>
  </r>
  <r>
    <x v="3"/>
    <x v="0"/>
    <x v="191"/>
    <d v="2005-06-11T00:00:00"/>
    <x v="3"/>
    <x v="0"/>
    <x v="0"/>
    <n v="10330"/>
    <n v="10330"/>
    <n v="25"/>
    <s v="26.31.47"/>
    <n v="6"/>
    <n v="15"/>
    <s v="3.11.60"/>
    <n v="8"/>
    <n v="13"/>
    <s v="1.12.06"/>
    <n v="7"/>
    <n v="14"/>
    <n v="42"/>
    <n v="6"/>
    <n v="15"/>
    <s v="29.57.08"/>
    <n v="3"/>
    <n v="19"/>
    <s v="2.49.03"/>
    <n v="6"/>
    <n v="15"/>
    <s v="1.02.83"/>
    <n v="6"/>
    <n v="15"/>
    <n v="28.56"/>
    <n v="5"/>
    <n v="16"/>
    <n v="65"/>
    <n v="5"/>
    <n v="16"/>
    <m/>
    <m/>
    <m/>
    <m/>
    <m/>
    <m/>
    <m/>
    <m/>
    <m/>
    <m/>
    <m/>
    <m/>
    <m/>
    <m/>
    <m/>
    <s v="DNF"/>
    <m/>
    <m/>
    <m/>
    <m/>
    <m/>
    <m/>
    <m/>
    <m/>
    <m/>
    <m/>
    <m/>
    <m/>
    <m/>
    <m/>
    <m/>
    <m/>
    <m/>
    <m/>
    <m/>
    <m/>
    <n v="2"/>
    <x v="54"/>
    <n v="0"/>
    <n v="0"/>
    <n v="31"/>
  </r>
  <r>
    <x v="3"/>
    <x v="0"/>
    <x v="192"/>
    <d v="2004-07-19T00:00:00"/>
    <x v="39"/>
    <x v="0"/>
    <x v="7"/>
    <n v="10534"/>
    <e v="#N/A"/>
    <n v="9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93"/>
    <d v="2004-02-05T00:00:00"/>
    <x v="40"/>
    <x v="0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94"/>
    <m/>
    <x v="5"/>
    <x v="1"/>
    <x v="2"/>
    <m/>
    <e v="#N/A"/>
    <n v="20"/>
    <m/>
    <m/>
    <m/>
    <m/>
    <m/>
    <m/>
    <m/>
    <m/>
    <m/>
    <m/>
    <m/>
    <m/>
    <s v="DNR"/>
    <m/>
    <m/>
    <s v="2.22.66"/>
    <n v="2"/>
    <n v="22"/>
    <n v="55.74"/>
    <n v="2"/>
    <n v="22"/>
    <n v="25.56"/>
    <n v="2"/>
    <n v="22"/>
    <n v="66"/>
    <n v="4"/>
    <n v="17"/>
    <m/>
    <m/>
    <m/>
    <s v="2.42.37"/>
    <n v="2"/>
    <n v="22"/>
    <s v="1.02.96"/>
    <n v="2"/>
    <n v="22"/>
    <n v="29.38"/>
    <n v="2"/>
    <n v="22"/>
    <n v="66"/>
    <n v="2"/>
    <n v="22"/>
    <m/>
    <m/>
    <m/>
    <m/>
    <m/>
    <m/>
    <m/>
    <m/>
    <m/>
    <m/>
    <m/>
    <m/>
    <m/>
    <m/>
    <m/>
    <m/>
    <m/>
    <m/>
    <m/>
    <m/>
    <m/>
    <n v="1"/>
    <x v="55"/>
    <e v="#REF!"/>
    <n v="0"/>
    <n v="39"/>
  </r>
  <r>
    <x v="3"/>
    <x v="0"/>
    <x v="195"/>
    <m/>
    <x v="8"/>
    <x v="1"/>
    <x v="0"/>
    <m/>
    <e v="#N/A"/>
    <n v="91"/>
    <m/>
    <m/>
    <m/>
    <m/>
    <m/>
    <m/>
    <m/>
    <m/>
    <m/>
    <m/>
    <m/>
    <m/>
    <s v="DNR"/>
    <m/>
    <m/>
    <s v="3.44.94"/>
    <n v="17"/>
    <n v="4"/>
    <s v="1.27.60"/>
    <n v="18"/>
    <n v="3"/>
    <s v="DNR"/>
    <m/>
    <m/>
    <n v="7"/>
    <n v="17"/>
    <n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2"/>
    <e v="#REF!"/>
    <n v="0"/>
    <n v="4"/>
  </r>
  <r>
    <x v="3"/>
    <x v="0"/>
    <x v="196"/>
    <m/>
    <x v="8"/>
    <x v="1"/>
    <x v="0"/>
    <m/>
    <e v="#N/A"/>
    <n v="94"/>
    <m/>
    <m/>
    <m/>
    <m/>
    <m/>
    <m/>
    <m/>
    <m/>
    <m/>
    <m/>
    <m/>
    <m/>
    <s v="DNR"/>
    <m/>
    <m/>
    <s v="3.38.50"/>
    <n v="16"/>
    <n v="5"/>
    <s v="1.22.32"/>
    <n v="16"/>
    <n v="5"/>
    <s v="DNR"/>
    <m/>
    <m/>
    <n v="10"/>
    <n v="16"/>
    <n v="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0"/>
    <e v="#REF!"/>
    <n v="0"/>
    <n v="5"/>
  </r>
  <r>
    <x v="3"/>
    <x v="0"/>
    <x v="197"/>
    <d v="2004-04-06T00:00:00"/>
    <x v="41"/>
    <x v="0"/>
    <x v="0"/>
    <n v="10163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198"/>
    <d v="2004-10-26T00:00:00"/>
    <x v="3"/>
    <x v="0"/>
    <x v="0"/>
    <n v="10444"/>
    <e v="#N/A"/>
    <n v="51"/>
    <s v="24.03.77"/>
    <n v="3"/>
    <n v="19"/>
    <s v="2.45.70"/>
    <n v="3"/>
    <n v="19"/>
    <s v="1.00.01"/>
    <n v="2"/>
    <n v="22"/>
    <n v="60"/>
    <n v="3"/>
    <n v="19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s v="49.30.97"/>
    <n v="4"/>
    <n v="17"/>
    <m/>
    <m/>
    <m/>
    <m/>
    <m/>
    <m/>
    <m/>
    <m/>
    <m/>
    <m/>
    <m/>
    <m/>
    <m/>
    <m/>
    <m/>
    <n v="2"/>
    <x v="56"/>
    <n v="0"/>
    <n v="0"/>
    <n v="36"/>
  </r>
  <r>
    <x v="3"/>
    <x v="0"/>
    <x v="199"/>
    <d v="2004-11-24T00:00:00"/>
    <x v="42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00"/>
    <m/>
    <x v="8"/>
    <x v="1"/>
    <x v="0"/>
    <n v="11374"/>
    <n v="11374"/>
    <n v="87"/>
    <m/>
    <m/>
    <m/>
    <m/>
    <m/>
    <m/>
    <m/>
    <m/>
    <m/>
    <m/>
    <m/>
    <m/>
    <s v="DNR"/>
    <m/>
    <m/>
    <s v="3.25.56"/>
    <n v="15"/>
    <n v="6"/>
    <s v="1.20.32"/>
    <n v="15"/>
    <n v="6"/>
    <s v="DNR"/>
    <m/>
    <m/>
    <n v="12"/>
    <n v="15"/>
    <n v="6"/>
    <m/>
    <m/>
    <m/>
    <m/>
    <m/>
    <m/>
    <m/>
    <m/>
    <m/>
    <m/>
    <m/>
    <m/>
    <m/>
    <m/>
    <m/>
    <s v="38.39.42"/>
    <n v="7"/>
    <n v="14"/>
    <m/>
    <m/>
    <m/>
    <m/>
    <m/>
    <m/>
    <m/>
    <m/>
    <m/>
    <m/>
    <m/>
    <m/>
    <m/>
    <m/>
    <m/>
    <m/>
    <m/>
    <m/>
    <n v="1"/>
    <x v="57"/>
    <e v="#REF!"/>
    <n v="0"/>
    <n v="20"/>
  </r>
  <r>
    <x v="3"/>
    <x v="0"/>
    <x v="201"/>
    <d v="2004-11-15T00:00:00"/>
    <x v="30"/>
    <x v="0"/>
    <x v="1"/>
    <m/>
    <e v="#N/A"/>
    <n v="11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02"/>
    <d v="2005-06-06T00:00:00"/>
    <x v="43"/>
    <x v="0"/>
    <x v="4"/>
    <m/>
    <e v="#N/A"/>
    <n v="14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03"/>
    <m/>
    <x v="8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04"/>
    <d v="2005-01-17T00:00:00"/>
    <x v="44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05"/>
    <d v="2005-09-26T00:00:00"/>
    <x v="3"/>
    <x v="0"/>
    <x v="0"/>
    <n v="10414"/>
    <n v="10414"/>
    <n v="21"/>
    <s v="30.25.32"/>
    <n v="7"/>
    <n v="14"/>
    <s v="3.00.79"/>
    <n v="7"/>
    <n v="14"/>
    <s v="1.12.23"/>
    <n v="8"/>
    <n v="13"/>
    <n v="41"/>
    <n v="7"/>
    <n v="14"/>
    <s v="29.56.80"/>
    <n v="2"/>
    <n v="22"/>
    <s v="2.46.08"/>
    <n v="5"/>
    <n v="16"/>
    <s v="1.01.92"/>
    <n v="5"/>
    <n v="16"/>
    <n v="29.22"/>
    <n v="6"/>
    <n v="15"/>
    <n v="69"/>
    <n v="2"/>
    <n v="22"/>
    <m/>
    <m/>
    <m/>
    <m/>
    <m/>
    <m/>
    <m/>
    <m/>
    <m/>
    <m/>
    <m/>
    <m/>
    <m/>
    <m/>
    <m/>
    <s v="28.20.51"/>
    <n v="3"/>
    <n v="19"/>
    <m/>
    <m/>
    <m/>
    <m/>
    <m/>
    <m/>
    <m/>
    <m/>
    <m/>
    <m/>
    <m/>
    <m/>
    <m/>
    <m/>
    <m/>
    <m/>
    <m/>
    <m/>
    <n v="2"/>
    <x v="53"/>
    <n v="0"/>
    <n v="0"/>
    <n v="55"/>
  </r>
  <r>
    <x v="3"/>
    <x v="0"/>
    <x v="206"/>
    <d v="2005-05-19T00:00:00"/>
    <x v="7"/>
    <x v="0"/>
    <x v="0"/>
    <n v="11246"/>
    <e v="#N/A"/>
    <n v="191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07"/>
    <m/>
    <x v="8"/>
    <x v="1"/>
    <x v="0"/>
    <m/>
    <e v="#N/A"/>
    <n v="88"/>
    <m/>
    <m/>
    <m/>
    <m/>
    <m/>
    <m/>
    <m/>
    <m/>
    <m/>
    <m/>
    <m/>
    <m/>
    <s v="33.19.64"/>
    <n v="7"/>
    <n v="14"/>
    <s v="3.03.09"/>
    <n v="9"/>
    <n v="12"/>
    <s v="1.12.29"/>
    <n v="13"/>
    <n v="8"/>
    <n v="31.33"/>
    <n v="9"/>
    <n v="12"/>
    <n v="46"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3"/>
    <e v="#REF!"/>
    <n v="0"/>
    <n v="12"/>
  </r>
  <r>
    <x v="3"/>
    <x v="1"/>
    <x v="208"/>
    <d v="2004-07-16T00:00:00"/>
    <x v="45"/>
    <x v="0"/>
    <x v="7"/>
    <n v="10981"/>
    <e v="#N/A"/>
    <n v="130"/>
    <m/>
    <m/>
    <m/>
    <m/>
    <m/>
    <m/>
    <m/>
    <m/>
    <m/>
    <m/>
    <m/>
    <m/>
    <m/>
    <m/>
    <e v="#N/A"/>
    <m/>
    <m/>
    <e v="#N/A"/>
    <m/>
    <m/>
    <e v="#N/A"/>
    <m/>
    <m/>
    <e v="#N/A"/>
    <e v="#N/A"/>
    <m/>
    <m/>
    <m/>
    <m/>
    <m/>
    <s v="3.19.90"/>
    <n v="3"/>
    <n v="19"/>
    <s v="1.17.52"/>
    <n v="3"/>
    <n v="19"/>
    <n v="37.03"/>
    <n v="3"/>
    <n v="19"/>
    <n v="57"/>
    <n v="3"/>
    <n v="19"/>
    <m/>
    <m/>
    <m/>
    <s v="52.02.81"/>
    <n v="4"/>
    <n v="17"/>
    <m/>
    <m/>
    <m/>
    <m/>
    <m/>
    <m/>
    <m/>
    <m/>
    <m/>
    <m/>
    <m/>
    <m/>
    <m/>
    <m/>
    <m/>
    <n v="1"/>
    <x v="56"/>
    <n v="0"/>
    <n v="0"/>
    <n v="36"/>
  </r>
  <r>
    <x v="3"/>
    <x v="0"/>
    <x v="209"/>
    <m/>
    <x v="2"/>
    <x v="0"/>
    <x v="7"/>
    <n v="10728"/>
    <e v="#N/A"/>
    <n v="147"/>
    <s v="DNF"/>
    <s v="DNF"/>
    <n v="0"/>
    <s v="4.20.11"/>
    <n v="10"/>
    <n v="11"/>
    <s v="1.34.24"/>
    <n v="10"/>
    <n v="11"/>
    <n v="22"/>
    <n v="10"/>
    <n v="11"/>
    <m/>
    <m/>
    <e v="#N/A"/>
    <m/>
    <m/>
    <e v="#N/A"/>
    <m/>
    <m/>
    <e v="#N/A"/>
    <m/>
    <m/>
    <e v="#N/A"/>
    <e v="#N/A"/>
    <m/>
    <m/>
    <m/>
    <m/>
    <m/>
    <s v="4.11.83"/>
    <n v="11"/>
    <n v="10"/>
    <s v="1.50.95"/>
    <n v="11"/>
    <n v="10"/>
    <n v="49.7"/>
    <n v="12"/>
    <n v="9"/>
    <n v="29"/>
    <n v="11"/>
    <n v="10"/>
    <m/>
    <m/>
    <m/>
    <m/>
    <m/>
    <m/>
    <m/>
    <m/>
    <m/>
    <m/>
    <m/>
    <m/>
    <m/>
    <m/>
    <m/>
    <m/>
    <m/>
    <m/>
    <m/>
    <m/>
    <m/>
    <n v="1"/>
    <x v="58"/>
    <n v="0"/>
    <n v="0"/>
    <n v="21"/>
  </r>
  <r>
    <x v="3"/>
    <x v="0"/>
    <x v="210"/>
    <d v="2005-02-05T00:00:00"/>
    <x v="30"/>
    <x v="0"/>
    <x v="1"/>
    <m/>
    <e v="#N/A"/>
    <n v="18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11"/>
    <d v="2004-06-24T00:00:00"/>
    <x v="4"/>
    <x v="0"/>
    <x v="4"/>
    <m/>
    <e v="#N/A"/>
    <n v="15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12"/>
    <d v="2005-02-05T00:00:00"/>
    <x v="30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13"/>
    <d v="2004-01-26T00:00:00"/>
    <x v="18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14"/>
    <d v="2004-01-26T00:00:00"/>
    <x v="38"/>
    <x v="0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15"/>
    <d v="2004-11-01T00:00:00"/>
    <x v="32"/>
    <x v="0"/>
    <x v="8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16"/>
    <d v="2005-05-13T00:00:00"/>
    <x v="46"/>
    <x v="0"/>
    <x v="1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17"/>
    <d v="2005-02-19T00:00:00"/>
    <x v="30"/>
    <x v="0"/>
    <x v="1"/>
    <m/>
    <e v="#N/A"/>
    <n v="10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18"/>
    <m/>
    <x v="3"/>
    <x v="1"/>
    <x v="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2.53.58"/>
    <n v="5"/>
    <n v="16"/>
    <m/>
    <m/>
    <m/>
    <m/>
    <m/>
    <m/>
    <m/>
    <m/>
    <m/>
    <m/>
    <m/>
    <m/>
    <m/>
    <m/>
    <m/>
    <n v="1"/>
    <x v="11"/>
    <e v="#REF!"/>
    <n v="0"/>
    <n v="16"/>
  </r>
  <r>
    <x v="3"/>
    <x v="0"/>
    <x v="219"/>
    <d v="2004-06-01T00:00:00"/>
    <x v="13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20"/>
    <m/>
    <x v="8"/>
    <x v="1"/>
    <x v="0"/>
    <m/>
    <e v="#N/A"/>
    <n v="95"/>
    <m/>
    <m/>
    <m/>
    <m/>
    <m/>
    <m/>
    <m/>
    <m/>
    <m/>
    <m/>
    <m/>
    <m/>
    <s v="36.50.04"/>
    <n v="9"/>
    <n v="12"/>
    <s v="3.10.41"/>
    <n v="11"/>
    <n v="10"/>
    <s v="1.07.61"/>
    <n v="10"/>
    <n v="11"/>
    <n v="30.21"/>
    <n v="8"/>
    <n v="13"/>
    <n v="46"/>
    <n v="9"/>
    <n v="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3"/>
    <e v="#REF!"/>
    <n v="0"/>
    <n v="12"/>
  </r>
  <r>
    <x v="3"/>
    <x v="0"/>
    <x v="221"/>
    <m/>
    <x v="47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22"/>
    <d v="2004-02-25T00:00:00"/>
    <x v="48"/>
    <x v="0"/>
    <x v="7"/>
    <n v="10978"/>
    <e v="#N/A"/>
    <n v="133"/>
    <s v="DNF"/>
    <s v="DNF"/>
    <n v="0"/>
    <s v="DNF"/>
    <s v="DNF"/>
    <n v="0"/>
    <s v="1.14.13"/>
    <n v="4"/>
    <n v="17"/>
    <n v="17"/>
    <n v="5"/>
    <n v="16"/>
    <m/>
    <m/>
    <e v="#N/A"/>
    <m/>
    <m/>
    <e v="#N/A"/>
    <m/>
    <m/>
    <e v="#N/A"/>
    <m/>
    <m/>
    <e v="#N/A"/>
    <e v="#N/A"/>
    <m/>
    <m/>
    <m/>
    <m/>
    <m/>
    <s v="3.32.09"/>
    <n v="4"/>
    <n v="17"/>
    <s v="1.26.69"/>
    <n v="4"/>
    <n v="17"/>
    <n v="37.43"/>
    <n v="4"/>
    <n v="17"/>
    <n v="51"/>
    <n v="4"/>
    <n v="17"/>
    <m/>
    <m/>
    <m/>
    <s v="52.26.14"/>
    <n v="5"/>
    <n v="16"/>
    <m/>
    <m/>
    <m/>
    <m/>
    <m/>
    <m/>
    <m/>
    <m/>
    <m/>
    <m/>
    <m/>
    <m/>
    <m/>
    <m/>
    <m/>
    <n v="2"/>
    <x v="59"/>
    <n v="0"/>
    <n v="0"/>
    <n v="49"/>
  </r>
  <r>
    <x v="3"/>
    <x v="0"/>
    <x v="223"/>
    <d v="2004-07-28T00:00:00"/>
    <x v="3"/>
    <x v="0"/>
    <x v="0"/>
    <n v="10412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24"/>
    <d v="2005-03-24T00:00:00"/>
    <x v="43"/>
    <x v="0"/>
    <x v="4"/>
    <m/>
    <e v="#N/A"/>
    <n v="10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25"/>
    <d v="2005-08-29T00:00:00"/>
    <x v="21"/>
    <x v="0"/>
    <x v="1"/>
    <m/>
    <e v="#N/A"/>
    <n v="107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26"/>
    <d v="2005-03-22T00:00:00"/>
    <x v="30"/>
    <x v="0"/>
    <x v="4"/>
    <m/>
    <e v="#N/A"/>
    <n v="7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27"/>
    <d v="2005-01-03T00:00:00"/>
    <x v="30"/>
    <x v="0"/>
    <x v="4"/>
    <m/>
    <e v="#N/A"/>
    <n v="147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28"/>
    <m/>
    <x v="2"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7.49.08"/>
    <n v="6"/>
    <n v="15"/>
    <m/>
    <m/>
    <m/>
    <m/>
    <m/>
    <m/>
    <m/>
    <m/>
    <m/>
    <m/>
    <m/>
    <m/>
    <m/>
    <m/>
    <m/>
    <n v="1"/>
    <x v="19"/>
    <e v="#REF!"/>
    <n v="0"/>
    <n v="15"/>
  </r>
  <r>
    <x v="3"/>
    <x v="0"/>
    <x v="229"/>
    <d v="2004-07-19T00:00:00"/>
    <x v="2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30"/>
    <d v="2006-04-19T00:00:00"/>
    <x v="3"/>
    <x v="0"/>
    <x v="0"/>
    <n v="10807"/>
    <n v="10807"/>
    <n v="2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NR"/>
    <m/>
    <m/>
    <s v="1.19.56"/>
    <n v="6"/>
    <n v="15"/>
    <n v="38.799999999999997"/>
    <n v="8"/>
    <n v="13"/>
    <n v="28"/>
    <n v="12"/>
    <n v="9"/>
    <m/>
    <m/>
    <m/>
    <m/>
    <m/>
    <m/>
    <m/>
    <m/>
    <m/>
    <m/>
    <m/>
    <m/>
    <m/>
    <m/>
    <m/>
    <m/>
    <m/>
    <m/>
    <m/>
    <m/>
    <m/>
    <n v="0"/>
    <x v="29"/>
    <e v="#REF!"/>
    <n v="0"/>
    <n v="9"/>
  </r>
  <r>
    <x v="3"/>
    <x v="0"/>
    <x v="231"/>
    <d v="2005-07-14T00:00:00"/>
    <x v="49"/>
    <x v="0"/>
    <x v="13"/>
    <n v="10107"/>
    <e v="#N/A"/>
    <n v="13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32"/>
    <m/>
    <x v="9"/>
    <x v="0"/>
    <x v="8"/>
    <n v="2116"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33"/>
    <m/>
    <x v="4"/>
    <x v="0"/>
    <x v="1"/>
    <m/>
    <e v="#N/A"/>
    <n v="47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34"/>
    <d v="2004-07-19T00:00:00"/>
    <x v="21"/>
    <x v="0"/>
    <x v="1"/>
    <m/>
    <e v="#N/A"/>
    <n v="11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35"/>
    <d v="2004-01-03T00:00:00"/>
    <x v="44"/>
    <x v="0"/>
    <x v="1"/>
    <m/>
    <e v="#N/A"/>
    <n v="5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36"/>
    <m/>
    <x v="8"/>
    <x v="1"/>
    <x v="0"/>
    <m/>
    <e v="#N/A"/>
    <n v="100"/>
    <m/>
    <m/>
    <m/>
    <m/>
    <m/>
    <m/>
    <m/>
    <m/>
    <m/>
    <m/>
    <m/>
    <m/>
    <s v="38.07.42"/>
    <n v="10"/>
    <n v="11"/>
    <s v="3.23.20"/>
    <n v="14"/>
    <n v="7"/>
    <s v="1.07.41"/>
    <n v="9"/>
    <n v="12"/>
    <s v="DNR"/>
    <m/>
    <m/>
    <n v="30"/>
    <n v="12"/>
    <n v="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9"/>
    <e v="#REF!"/>
    <n v="0"/>
    <n v="9"/>
  </r>
  <r>
    <x v="3"/>
    <x v="0"/>
    <x v="237"/>
    <d v="2005-08-16T00:00:00"/>
    <x v="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38"/>
    <d v="2005-11-01T00:00:00"/>
    <x v="32"/>
    <x v="0"/>
    <x v="8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39"/>
    <d v="2005-11-20T00:00:00"/>
    <x v="8"/>
    <x v="0"/>
    <x v="0"/>
    <m/>
    <e v="#N/A"/>
    <n v="89"/>
    <m/>
    <m/>
    <m/>
    <m/>
    <m/>
    <m/>
    <m/>
    <m/>
    <m/>
    <m/>
    <m/>
    <m/>
    <s v="32.40.54"/>
    <n v="6"/>
    <n v="15"/>
    <s v="3.06.63"/>
    <n v="10"/>
    <n v="11"/>
    <s v="1.10.90"/>
    <n v="12"/>
    <n v="9"/>
    <n v="35"/>
    <n v="12"/>
    <n v="9"/>
    <n v="44"/>
    <n v="11"/>
    <n v="1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44"/>
    <n v="0"/>
    <n v="0"/>
    <n v="10"/>
  </r>
  <r>
    <x v="3"/>
    <x v="0"/>
    <x v="240"/>
    <d v="2004-06-23T00:00:00"/>
    <x v="4"/>
    <x v="0"/>
    <x v="1"/>
    <m/>
    <e v="#N/A"/>
    <n v="15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41"/>
    <d v="2005-12-23T00:00:00"/>
    <x v="5"/>
    <x v="0"/>
    <x v="2"/>
    <n v="3785"/>
    <e v="#N/A"/>
    <n v="1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42"/>
    <d v="2005-10-28T00:00:00"/>
    <x v="50"/>
    <x v="0"/>
    <x v="8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43"/>
    <m/>
    <x v="51"/>
    <x v="1"/>
    <x v="5"/>
    <m/>
    <e v="#N/A"/>
    <n v="113"/>
    <s v="DNR"/>
    <s v="DNR"/>
    <n v="0"/>
    <s v="4.00.91"/>
    <n v="4"/>
    <n v="17"/>
    <s v="1.37.14"/>
    <n v="5"/>
    <n v="16"/>
    <n v="33"/>
    <n v="4"/>
    <n v="17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46"/>
    <e v="#REF!"/>
    <n v="0"/>
    <n v="17"/>
  </r>
  <r>
    <x v="3"/>
    <x v="1"/>
    <x v="244"/>
    <d v="2005-09-01T00:00:00"/>
    <x v="5"/>
    <x v="0"/>
    <x v="2"/>
    <n v="10740"/>
    <e v="#N/A"/>
    <n v="38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45"/>
    <d v="2004-03-31T00:00:00"/>
    <x v="52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46"/>
    <d v="2004-03-16T00:00:00"/>
    <x v="2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47"/>
    <d v="2003-10-10T00:00:00"/>
    <x v="4"/>
    <x v="0"/>
    <x v="4"/>
    <m/>
    <e v="#N/A"/>
    <n v="116"/>
    <m/>
    <m/>
    <e v="#N/A"/>
    <m/>
    <m/>
    <e v="#N/A"/>
    <m/>
    <m/>
    <e v="#N/A"/>
    <e v="#N/A"/>
    <m/>
    <m/>
    <s v="39.07.23"/>
    <n v="6"/>
    <n v="15"/>
    <s v="3.25.21"/>
    <n v="5"/>
    <n v="16"/>
    <s v="1.14.81"/>
    <n v="5"/>
    <n v="16"/>
    <n v="34.880000000000003"/>
    <n v="5"/>
    <n v="16"/>
    <n v="63"/>
    <n v="5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1"/>
    <n v="0"/>
    <n v="0"/>
    <n v="16"/>
  </r>
  <r>
    <x v="3"/>
    <x v="1"/>
    <x v="248"/>
    <m/>
    <x v="2"/>
    <x v="1"/>
    <x v="14"/>
    <n v="11572"/>
    <n v="1157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DNF"/>
    <m/>
    <m/>
    <s v="1.28.17.00"/>
    <n v="6"/>
    <n v="15"/>
    <m/>
    <m/>
    <m/>
    <m/>
    <m/>
    <m/>
    <m/>
    <m/>
    <m/>
    <m/>
    <m/>
    <m/>
    <m/>
    <m/>
    <m/>
    <n v="1"/>
    <x v="19"/>
    <e v="#REF!"/>
    <n v="0"/>
    <n v="15"/>
  </r>
  <r>
    <x v="3"/>
    <x v="1"/>
    <x v="249"/>
    <d v="2005-03-02T00:00:00"/>
    <x v="38"/>
    <x v="0"/>
    <x v="4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50"/>
    <d v="2004-06-07T00:00:00"/>
    <x v="2"/>
    <x v="4"/>
    <x v="2"/>
    <n v="3784"/>
    <n v="3784"/>
    <n v="39"/>
    <s v="24.57.78"/>
    <n v="1"/>
    <n v="26"/>
    <s v="2.40.52"/>
    <n v="1"/>
    <n v="26"/>
    <n v="59.12"/>
    <n v="1"/>
    <n v="26"/>
    <n v="78"/>
    <n v="1"/>
    <n v="26"/>
    <s v="28.17.74"/>
    <n v="1"/>
    <n v="26"/>
    <s v="2.22.94"/>
    <n v="1"/>
    <n v="26"/>
    <n v="56.99"/>
    <n v="1"/>
    <n v="26"/>
    <n v="25.93"/>
    <n v="1"/>
    <n v="26"/>
    <n v="104"/>
    <n v="1"/>
    <n v="26"/>
    <m/>
    <m/>
    <m/>
    <s v="2.38.42"/>
    <n v="1"/>
    <n v="26"/>
    <s v="1.06.08"/>
    <n v="1"/>
    <n v="26"/>
    <n v="31.42"/>
    <n v="1"/>
    <n v="26"/>
    <n v="78"/>
    <n v="1"/>
    <n v="26"/>
    <s v="27.35.86"/>
    <n v="1"/>
    <n v="26"/>
    <m/>
    <m/>
    <m/>
    <m/>
    <m/>
    <m/>
    <m/>
    <m/>
    <m/>
    <m/>
    <m/>
    <m/>
    <m/>
    <m/>
    <m/>
    <m/>
    <m/>
    <m/>
    <n v="2"/>
    <x v="5"/>
    <n v="0"/>
    <n v="0"/>
    <n v="104"/>
  </r>
  <r>
    <x v="3"/>
    <x v="1"/>
    <x v="251"/>
    <d v="2005-07-18T00:00:00"/>
    <x v="5"/>
    <x v="0"/>
    <x v="2"/>
    <n v="3787"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52"/>
    <d v="2005-03-29T00:00:00"/>
    <x v="53"/>
    <x v="0"/>
    <x v="5"/>
    <n v="10087"/>
    <n v="10087"/>
    <n v="19"/>
    <m/>
    <n v="8"/>
    <n v="13"/>
    <s v="2.59.98"/>
    <n v="6"/>
    <n v="15"/>
    <s v="1.11.85"/>
    <n v="6"/>
    <n v="15"/>
    <n v="43"/>
    <n v="5"/>
    <n v="16"/>
    <s v="31.31.49"/>
    <n v="5"/>
    <n v="16"/>
    <s v="2.40.92"/>
    <n v="4"/>
    <n v="17"/>
    <n v="59.19"/>
    <n v="4"/>
    <n v="17"/>
    <n v="27.23"/>
    <n v="3"/>
    <n v="19"/>
    <n v="69"/>
    <n v="2"/>
    <n v="22"/>
    <m/>
    <m/>
    <m/>
    <s v="2.51.29"/>
    <n v="4"/>
    <n v="17"/>
    <s v="1.07.36"/>
    <n v="4"/>
    <n v="17"/>
    <n v="31.33"/>
    <n v="3"/>
    <n v="19"/>
    <n v="53"/>
    <n v="4"/>
    <n v="17"/>
    <s v="32.10.69"/>
    <n v="5"/>
    <n v="16"/>
    <s v="58.05.36"/>
    <n v="7"/>
    <n v="14"/>
    <m/>
    <m/>
    <m/>
    <m/>
    <m/>
    <m/>
    <m/>
    <m/>
    <m/>
    <m/>
    <m/>
    <m/>
    <m/>
    <m/>
    <m/>
    <n v="3"/>
    <x v="2"/>
    <n v="0"/>
    <n v="0"/>
    <n v="85"/>
  </r>
  <r>
    <x v="3"/>
    <x v="0"/>
    <x v="253"/>
    <m/>
    <x v="2"/>
    <x v="1"/>
    <x v="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8.44.45"/>
    <n v="8"/>
    <n v="13"/>
    <m/>
    <m/>
    <m/>
    <m/>
    <m/>
    <m/>
    <m/>
    <m/>
    <m/>
    <m/>
    <m/>
    <m/>
    <m/>
    <m/>
    <m/>
    <n v="1"/>
    <x v="30"/>
    <e v="#REF!"/>
    <n v="0"/>
    <n v="13"/>
  </r>
  <r>
    <x v="3"/>
    <x v="1"/>
    <x v="254"/>
    <d v="2004-08-28T00:00:00"/>
    <x v="24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55"/>
    <d v="2004-12-25T00:00:00"/>
    <x v="12"/>
    <x v="0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56"/>
    <d v="2005-11-26T00:00:00"/>
    <x v="54"/>
    <x v="0"/>
    <x v="8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57"/>
    <d v="2005-06-18T00:00:00"/>
    <x v="32"/>
    <x v="0"/>
    <x v="8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58"/>
    <d v="2004-04-11T00:00:00"/>
    <x v="30"/>
    <x v="0"/>
    <x v="4"/>
    <m/>
    <e v="#N/A"/>
    <n v="3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59"/>
    <d v="2005-05-24T00:00:00"/>
    <x v="5"/>
    <x v="0"/>
    <x v="2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60"/>
    <d v="2005-05-24T00:00:00"/>
    <x v="5"/>
    <x v="0"/>
    <x v="2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61"/>
    <m/>
    <x v="9"/>
    <x v="5"/>
    <x v="1"/>
    <m/>
    <e v="#N/A"/>
    <n v="67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62"/>
    <d v="2004-06-29T00:00:00"/>
    <x v="5"/>
    <x v="0"/>
    <x v="2"/>
    <n v="10174"/>
    <e v="#N/A"/>
    <n v="13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63"/>
    <d v="2005-05-01T00:00:00"/>
    <x v="23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64"/>
    <m/>
    <x v="2"/>
    <x v="1"/>
    <x v="1"/>
    <m/>
    <e v="#N/A"/>
    <n v="74"/>
    <m/>
    <m/>
    <e v="#N/A"/>
    <m/>
    <m/>
    <e v="#N/A"/>
    <m/>
    <m/>
    <e v="#N/A"/>
    <e v="#N/A"/>
    <m/>
    <m/>
    <s v="41.01.60"/>
    <n v="7"/>
    <n v="14"/>
    <s v="3.47.24"/>
    <n v="6"/>
    <n v="15"/>
    <s v="1.18.21"/>
    <n v="6"/>
    <n v="15"/>
    <n v="38.130000000000003"/>
    <n v="6"/>
    <n v="15"/>
    <n v="59"/>
    <n v="6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9"/>
    <e v="#REF!"/>
    <n v="0"/>
    <n v="15"/>
  </r>
  <r>
    <x v="3"/>
    <x v="1"/>
    <x v="265"/>
    <d v="2005-01-26T00:00:00"/>
    <x v="32"/>
    <x v="0"/>
    <x v="8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66"/>
    <m/>
    <x v="2"/>
    <x v="1"/>
    <x v="15"/>
    <n v="60519"/>
    <e v="#N/A"/>
    <n v="15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</r>
  <r>
    <x v="3"/>
    <x v="1"/>
    <x v="267"/>
    <m/>
    <x v="9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68"/>
    <d v="2004-03-29T00:00:00"/>
    <x v="43"/>
    <x v="0"/>
    <x v="4"/>
    <m/>
    <e v="#N/A"/>
    <n v="15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69"/>
    <d v="2004-07-25T00:00:00"/>
    <x v="44"/>
    <x v="0"/>
    <x v="1"/>
    <m/>
    <e v="#N/A"/>
    <n v="73"/>
    <m/>
    <m/>
    <e v="#N/A"/>
    <m/>
    <m/>
    <e v="#N/A"/>
    <m/>
    <m/>
    <e v="#N/A"/>
    <e v="#N/A"/>
    <m/>
    <m/>
    <s v="DNR"/>
    <m/>
    <m/>
    <s v="DNR"/>
    <m/>
    <m/>
    <s v="1.36.17"/>
    <n v="8"/>
    <n v="13"/>
    <n v="46.8"/>
    <n v="8"/>
    <n v="13"/>
    <n v="26"/>
    <n v="8"/>
    <n v="1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0"/>
    <n v="0"/>
    <n v="0"/>
    <n v="13"/>
  </r>
  <r>
    <x v="3"/>
    <x v="1"/>
    <x v="270"/>
    <d v="2004-02-25T00:00:00"/>
    <x v="44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71"/>
    <d v="2004-12-16T00:00:00"/>
    <x v="30"/>
    <x v="0"/>
    <x v="1"/>
    <m/>
    <e v="#N/A"/>
    <n v="10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72"/>
    <d v="2005-07-22T00:00:00"/>
    <x v="4"/>
    <x v="0"/>
    <x v="1"/>
    <m/>
    <e v="#N/A"/>
    <n v="78"/>
    <m/>
    <m/>
    <e v="#N/A"/>
    <m/>
    <m/>
    <e v="#N/A"/>
    <m/>
    <m/>
    <e v="#N/A"/>
    <e v="#N/A"/>
    <m/>
    <m/>
    <s v="38.06.66"/>
    <n v="5"/>
    <n v="16"/>
    <s v="3.56.81"/>
    <n v="7"/>
    <n v="14"/>
    <s v="1.24.56"/>
    <n v="7"/>
    <n v="14"/>
    <n v="42.32"/>
    <n v="7"/>
    <n v="14"/>
    <n v="58"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8"/>
    <n v="0"/>
    <n v="0"/>
    <n v="14"/>
  </r>
  <r>
    <x v="3"/>
    <x v="1"/>
    <x v="273"/>
    <d v="2004-07-08T00:00:00"/>
    <x v="30"/>
    <x v="0"/>
    <x v="1"/>
    <m/>
    <e v="#N/A"/>
    <n v="9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74"/>
    <d v="2004-08-07T00:00:00"/>
    <x v="30"/>
    <x v="0"/>
    <x v="1"/>
    <s v="Pending "/>
    <e v="#N/A"/>
    <n v="166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75"/>
    <d v="2005-08-29T00:00:00"/>
    <x v="21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76"/>
    <d v="2005-01-06T00:00:00"/>
    <x v="21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77"/>
    <d v="2005-11-23T00:00:00"/>
    <x v="21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78"/>
    <m/>
    <x v="8"/>
    <x v="1"/>
    <x v="0"/>
    <m/>
    <e v="#N/A"/>
    <n v="92"/>
    <m/>
    <m/>
    <m/>
    <m/>
    <m/>
    <m/>
    <m/>
    <m/>
    <m/>
    <m/>
    <m/>
    <m/>
    <s v="35.10.79"/>
    <n v="8"/>
    <n v="13"/>
    <s v="3.01.77"/>
    <n v="8"/>
    <n v="13"/>
    <s v="1.05.37"/>
    <n v="7"/>
    <n v="14"/>
    <n v="32.049999999999997"/>
    <n v="10"/>
    <n v="11"/>
    <n v="51"/>
    <n v="8"/>
    <n v="13"/>
    <m/>
    <m/>
    <m/>
    <m/>
    <m/>
    <m/>
    <m/>
    <m/>
    <m/>
    <m/>
    <m/>
    <m/>
    <m/>
    <m/>
    <m/>
    <m/>
    <m/>
    <m/>
    <s v="58.46.83"/>
    <n v="9"/>
    <n v="12"/>
    <m/>
    <m/>
    <m/>
    <m/>
    <m/>
    <m/>
    <m/>
    <m/>
    <m/>
    <m/>
    <m/>
    <m/>
    <m/>
    <m/>
    <m/>
    <n v="2"/>
    <x v="60"/>
    <e v="#REF!"/>
    <n v="0"/>
    <n v="25"/>
  </r>
  <r>
    <x v="3"/>
    <x v="1"/>
    <x v="279"/>
    <d v="2005-03-02T00:00:00"/>
    <x v="38"/>
    <x v="0"/>
    <x v="4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0"/>
    <x v="280"/>
    <m/>
    <x v="8"/>
    <x v="1"/>
    <x v="0"/>
    <m/>
    <e v="#N/A"/>
    <n v="197"/>
    <m/>
    <m/>
    <m/>
    <m/>
    <m/>
    <m/>
    <m/>
    <m/>
    <m/>
    <m/>
    <m/>
    <m/>
    <s v="DNR"/>
    <m/>
    <m/>
    <s v="3.22.79"/>
    <n v="13"/>
    <n v="8"/>
    <s v="1.14.25"/>
    <n v="14"/>
    <n v="7"/>
    <s v="DNR"/>
    <m/>
    <m/>
    <n v="15"/>
    <n v="14"/>
    <n v="7"/>
    <m/>
    <m/>
    <m/>
    <m/>
    <m/>
    <m/>
    <m/>
    <m/>
    <m/>
    <m/>
    <m/>
    <m/>
    <m/>
    <m/>
    <m/>
    <m/>
    <m/>
    <m/>
    <s v="59.21.12"/>
    <n v="10"/>
    <n v="11"/>
    <m/>
    <m/>
    <m/>
    <m/>
    <m/>
    <m/>
    <m/>
    <m/>
    <m/>
    <m/>
    <m/>
    <m/>
    <m/>
    <m/>
    <m/>
    <n v="2"/>
    <x v="45"/>
    <e v="#REF!"/>
    <n v="0"/>
    <n v="18"/>
  </r>
  <r>
    <x v="3"/>
    <x v="0"/>
    <x v="281"/>
    <d v="2005-12-20T00:00:00"/>
    <x v="48"/>
    <x v="0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s v="1.08.30.61"/>
    <n v="11"/>
    <n v="10"/>
    <m/>
    <m/>
    <m/>
    <m/>
    <m/>
    <m/>
    <m/>
    <m/>
    <m/>
    <m/>
    <m/>
    <m/>
    <m/>
    <m/>
    <m/>
    <n v="1"/>
    <x v="44"/>
    <n v="0"/>
    <n v="0"/>
    <n v="10"/>
  </r>
  <r>
    <x v="3"/>
    <x v="1"/>
    <x v="282"/>
    <d v="2004-01-26T00:00:00"/>
    <x v="2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83"/>
    <d v="2004-05-13T00:00:00"/>
    <x v="30"/>
    <x v="0"/>
    <x v="1"/>
    <m/>
    <e v="#N/A"/>
    <n v="10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84"/>
    <d v="2005-08-19T00:00:00"/>
    <x v="21"/>
    <x v="0"/>
    <x v="1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85"/>
    <d v="2005-08-19T00:00:00"/>
    <x v="21"/>
    <x v="0"/>
    <x v="1"/>
    <m/>
    <e v="#N/A"/>
    <n v="9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86"/>
    <d v="2004-11-16T00:00:00"/>
    <x v="43"/>
    <x v="0"/>
    <x v="4"/>
    <m/>
    <e v="#N/A"/>
    <n v="15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3"/>
    <x v="1"/>
    <x v="287"/>
    <d v="2005-10-05T00:00:00"/>
    <x v="55"/>
    <x v="0"/>
    <x v="4"/>
    <m/>
    <e v="#N/A"/>
    <n v="15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288"/>
    <d v="2002-05-22T00:00:00"/>
    <x v="9"/>
    <x v="6"/>
    <x v="8"/>
    <n v="20562"/>
    <e v="#N/A"/>
    <n v="14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289"/>
    <d v="2003-05-23T00:00:00"/>
    <x v="9"/>
    <x v="7"/>
    <x v="8"/>
    <n v="10138"/>
    <e v="#N/A"/>
    <n v="138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290"/>
    <m/>
    <x v="21"/>
    <x v="0"/>
    <x v="1"/>
    <m/>
    <e v="#N/A"/>
    <n v="117"/>
    <m/>
    <m/>
    <m/>
    <m/>
    <m/>
    <m/>
    <m/>
    <m/>
    <m/>
    <m/>
    <m/>
    <m/>
    <s v="36.39.00"/>
    <n v="8"/>
    <n v="13"/>
    <s v="3.11.90"/>
    <n v="8"/>
    <n v="13"/>
    <s v="1.12.59"/>
    <n v="8"/>
    <n v="13"/>
    <n v="32.340000000000003"/>
    <n v="7"/>
    <n v="14"/>
    <n v="53"/>
    <n v="7"/>
    <n v="1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28"/>
    <n v="0"/>
    <n v="0"/>
    <n v="14"/>
  </r>
  <r>
    <x v="4"/>
    <x v="0"/>
    <x v="291"/>
    <d v="2002-01-31T00:00:00"/>
    <x v="9"/>
    <x v="8"/>
    <x v="4"/>
    <m/>
    <e v="#N/A"/>
    <n v="115"/>
    <m/>
    <m/>
    <m/>
    <m/>
    <m/>
    <m/>
    <m/>
    <m/>
    <m/>
    <m/>
    <m/>
    <m/>
    <s v="33.46.74"/>
    <n v="7"/>
    <n v="14"/>
    <s v="3.11.17"/>
    <n v="7"/>
    <n v="14"/>
    <s v="1.08.85"/>
    <n v="7"/>
    <n v="14"/>
    <n v="31.67"/>
    <n v="6"/>
    <n v="15"/>
    <n v="57"/>
    <n v="6"/>
    <n v="1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9"/>
    <n v="0"/>
    <n v="0"/>
    <n v="15"/>
  </r>
  <r>
    <x v="4"/>
    <x v="0"/>
    <x v="163"/>
    <m/>
    <x v="2"/>
    <x v="1"/>
    <x v="0"/>
    <n v="3695"/>
    <e v="#N/A"/>
    <n v="194"/>
    <m/>
    <m/>
    <m/>
    <m/>
    <m/>
    <m/>
    <m/>
    <m/>
    <m/>
    <m/>
    <m/>
    <m/>
    <s v="23.48.21"/>
    <n v="1"/>
    <n v="26"/>
    <s v="2.05.01"/>
    <n v="1"/>
    <n v="26"/>
    <n v="45.48"/>
    <n v="2"/>
    <n v="22"/>
    <n v="22.08"/>
    <n v="3"/>
    <n v="19"/>
    <n v="93"/>
    <n v="1"/>
    <n v="26"/>
    <m/>
    <m/>
    <m/>
    <s v="2.02.73"/>
    <n v="1"/>
    <n v="26"/>
    <n v="55"/>
    <n v="2"/>
    <n v="22"/>
    <n v="26.78"/>
    <n v="3"/>
    <n v="19"/>
    <n v="67"/>
    <n v="3"/>
    <n v="19"/>
    <m/>
    <m/>
    <m/>
    <s v="41.47.96"/>
    <n v="1"/>
    <n v="26"/>
    <m/>
    <m/>
    <m/>
    <m/>
    <m/>
    <m/>
    <m/>
    <m/>
    <m/>
    <m/>
    <m/>
    <m/>
    <m/>
    <m/>
    <m/>
    <n v="2"/>
    <x v="61"/>
    <e v="#REF!"/>
    <n v="0"/>
    <n v="71"/>
  </r>
  <r>
    <x v="4"/>
    <x v="0"/>
    <x v="292"/>
    <d v="2002-07-25T00:00:00"/>
    <x v="9"/>
    <x v="9"/>
    <x v="0"/>
    <n v="10639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293"/>
    <d v="2002-07-19T00:00:00"/>
    <x v="9"/>
    <x v="10"/>
    <x v="5"/>
    <n v="10159"/>
    <e v="#N/A"/>
    <n v="13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294"/>
    <d v="2003-05-13T00:00:00"/>
    <x v="9"/>
    <x v="4"/>
    <x v="2"/>
    <n v="10607"/>
    <n v="10607"/>
    <n v="47"/>
    <s v="20.36.08"/>
    <n v="1"/>
    <n v="26"/>
    <s v="2.20.75"/>
    <n v="2"/>
    <n v="22"/>
    <n v="52.6"/>
    <n v="2"/>
    <n v="22"/>
    <n v="70"/>
    <n v="1"/>
    <n v="26"/>
    <s v="24.06.28"/>
    <n v="2"/>
    <n v="22"/>
    <s v="2.08.59"/>
    <n v="2"/>
    <n v="22"/>
    <n v="46.41"/>
    <n v="3"/>
    <n v="19"/>
    <n v="21.41"/>
    <n v="2"/>
    <n v="22"/>
    <n v="85"/>
    <n v="3"/>
    <n v="19"/>
    <m/>
    <m/>
    <m/>
    <s v="2.11.63"/>
    <n v="3"/>
    <n v="19"/>
    <s v="DNR"/>
    <n v="9"/>
    <m/>
    <n v="26.18"/>
    <n v="2"/>
    <n v="22"/>
    <n v="41"/>
    <n v="7"/>
    <n v="14"/>
    <s v="Adult race"/>
    <n v="1"/>
    <n v="26"/>
    <m/>
    <n v="1"/>
    <n v="26"/>
    <m/>
    <m/>
    <m/>
    <m/>
    <m/>
    <m/>
    <m/>
    <m/>
    <m/>
    <m/>
    <m/>
    <m/>
    <m/>
    <m/>
    <m/>
    <n v="3"/>
    <x v="26"/>
    <n v="0"/>
    <n v="0"/>
    <n v="111"/>
  </r>
  <r>
    <x v="4"/>
    <x v="0"/>
    <x v="295"/>
    <d v="2003-11-13T00:00:00"/>
    <x v="9"/>
    <x v="11"/>
    <x v="0"/>
    <n v="10408"/>
    <e v="#N/A"/>
    <n v="5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296"/>
    <m/>
    <x v="9"/>
    <x v="0"/>
    <x v="0"/>
    <n v="10689"/>
    <e v="#N/A"/>
    <n v="182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297"/>
    <d v="2003-09-07T00:00:00"/>
    <x v="9"/>
    <x v="0"/>
    <x v="5"/>
    <n v="33047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298"/>
    <m/>
    <x v="2"/>
    <x v="1"/>
    <x v="0"/>
    <m/>
    <m/>
    <n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3.26.50"/>
    <n v="1"/>
    <n v="26"/>
    <m/>
    <m/>
    <m/>
    <m/>
    <m/>
    <m/>
    <m/>
    <m/>
    <m/>
    <m/>
    <m/>
    <m/>
    <m/>
    <m/>
    <m/>
    <n v="1"/>
    <x v="3"/>
    <e v="#REF!"/>
    <n v="0"/>
    <n v="26"/>
  </r>
  <r>
    <x v="4"/>
    <x v="0"/>
    <x v="299"/>
    <d v="2003-10-09T00:00:00"/>
    <x v="9"/>
    <x v="11"/>
    <x v="0"/>
    <n v="10411"/>
    <n v="10411"/>
    <n v="50"/>
    <s v="22.41.27"/>
    <n v="3"/>
    <n v="19"/>
    <s v="2.43.57"/>
    <n v="5"/>
    <n v="16"/>
    <s v="1.04.18"/>
    <n v="5"/>
    <n v="16"/>
    <n v="51"/>
    <n v="4"/>
    <n v="17"/>
    <s v="26.17.85"/>
    <n v="4"/>
    <n v="17"/>
    <s v="2.30.49"/>
    <n v="4"/>
    <n v="17"/>
    <n v="54.53"/>
    <n v="5"/>
    <n v="16"/>
    <n v="24.59"/>
    <n v="5"/>
    <n v="16"/>
    <n v="66"/>
    <n v="4"/>
    <n v="17"/>
    <m/>
    <m/>
    <m/>
    <m/>
    <m/>
    <m/>
    <m/>
    <m/>
    <m/>
    <m/>
    <m/>
    <m/>
    <m/>
    <m/>
    <m/>
    <s v="27.52.93"/>
    <n v="2"/>
    <n v="22"/>
    <s v="41.56.31"/>
    <n v="2"/>
    <n v="22"/>
    <m/>
    <m/>
    <m/>
    <m/>
    <m/>
    <m/>
    <m/>
    <m/>
    <m/>
    <m/>
    <m/>
    <m/>
    <m/>
    <m/>
    <m/>
    <n v="3"/>
    <x v="34"/>
    <n v="0"/>
    <n v="0"/>
    <n v="78"/>
  </r>
  <r>
    <x v="4"/>
    <x v="0"/>
    <x v="300"/>
    <d v="2003-01-06T00:00:00"/>
    <x v="47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1"/>
    <m/>
    <x v="9"/>
    <x v="0"/>
    <x v="6"/>
    <n v="10372"/>
    <e v="#N/A"/>
    <m/>
    <m/>
    <m/>
    <e v="#N/A"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2"/>
    <d v="2003-10-29T00:00:00"/>
    <x v="5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3"/>
    <d v="2003-11-05T00:00:00"/>
    <x v="8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4"/>
    <d v="2002-02-19T00:00:00"/>
    <x v="9"/>
    <x v="12"/>
    <x v="0"/>
    <n v="10165"/>
    <e v="#N/A"/>
    <n v="6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5"/>
    <d v="2002-05-15T00:00:00"/>
    <x v="9"/>
    <x v="8"/>
    <x v="1"/>
    <s v="Pending "/>
    <e v="#N/A"/>
    <n v="19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6"/>
    <d v="2003-12-09T00:00:00"/>
    <x v="9"/>
    <x v="13"/>
    <x v="13"/>
    <n v="3796"/>
    <e v="#N/A"/>
    <n v="5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7"/>
    <d v="2002-04-22T00:00:00"/>
    <x v="9"/>
    <x v="9"/>
    <x v="0"/>
    <n v="1057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8"/>
    <d v="2002-01-09T00:00:00"/>
    <x v="9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09"/>
    <d v="2002-01-09T00:00:00"/>
    <x v="9"/>
    <x v="4"/>
    <x v="2"/>
    <n v="3783"/>
    <e v="#N/A"/>
    <s v="121/20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10"/>
    <m/>
    <x v="9"/>
    <x v="0"/>
    <x v="8"/>
    <s v="pending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11"/>
    <d v="2003-08-16T00:00:00"/>
    <x v="56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12"/>
    <d v="2003-05-13T00:00:00"/>
    <x v="2"/>
    <x v="1"/>
    <x v="10"/>
    <m/>
    <e v="#N/A"/>
    <n v="2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.18.78"/>
    <n v="10"/>
    <n v="11"/>
    <s v="DNR"/>
    <n v="10"/>
    <n v="11"/>
    <n v="53.28"/>
    <n v="10"/>
    <n v="11"/>
    <n v="33"/>
    <n v="11"/>
    <n v="10"/>
    <m/>
    <m/>
    <m/>
    <m/>
    <m/>
    <m/>
    <m/>
    <m/>
    <m/>
    <m/>
    <m/>
    <m/>
    <m/>
    <m/>
    <m/>
    <m/>
    <m/>
    <m/>
    <m/>
    <m/>
    <m/>
    <n v="0"/>
    <x v="44"/>
    <e v="#REF!"/>
    <n v="0"/>
    <n v="10"/>
  </r>
  <r>
    <x v="4"/>
    <x v="0"/>
    <x v="313"/>
    <d v="2003-02-26T00:00:00"/>
    <x v="9"/>
    <x v="14"/>
    <x v="5"/>
    <n v="33062"/>
    <e v="#N/A"/>
    <n v="55"/>
    <s v="DNR"/>
    <s v="DNR"/>
    <n v="0"/>
    <s v="2.24.24"/>
    <n v="3"/>
    <n v="19"/>
    <n v="55.38"/>
    <n v="3"/>
    <n v="19"/>
    <n v="38"/>
    <n v="6"/>
    <n v="15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9"/>
    <n v="0"/>
    <n v="0"/>
    <n v="15"/>
  </r>
  <r>
    <x v="4"/>
    <x v="0"/>
    <x v="314"/>
    <m/>
    <x v="2"/>
    <x v="1"/>
    <x v="8"/>
    <n v="11440"/>
    <e v="#N/A"/>
    <n v="16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.16.56"/>
    <n v="9"/>
    <n v="12"/>
    <s v="1.12.41"/>
    <n v="7"/>
    <n v="14"/>
    <n v="36.03"/>
    <n v="9"/>
    <n v="12"/>
    <n v="38"/>
    <n v="10"/>
    <n v="11"/>
    <m/>
    <m/>
    <m/>
    <m/>
    <m/>
    <m/>
    <m/>
    <m/>
    <m/>
    <m/>
    <m/>
    <m/>
    <m/>
    <m/>
    <m/>
    <m/>
    <m/>
    <m/>
    <m/>
    <m/>
    <m/>
    <m/>
    <x v="10"/>
    <m/>
    <m/>
    <m/>
  </r>
  <r>
    <x v="4"/>
    <x v="0"/>
    <x v="315"/>
    <d v="2002-05-07T00:00:00"/>
    <x v="9"/>
    <x v="15"/>
    <x v="8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16"/>
    <d v="2002-03-06T00:00:00"/>
    <x v="9"/>
    <x v="9"/>
    <x v="0"/>
    <n v="10211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17"/>
    <d v="2003-02-25T00:00:00"/>
    <x v="9"/>
    <x v="11"/>
    <x v="0"/>
    <n v="10157"/>
    <n v="10157"/>
    <n v="114"/>
    <m/>
    <m/>
    <m/>
    <m/>
    <m/>
    <m/>
    <m/>
    <m/>
    <m/>
    <m/>
    <m/>
    <m/>
    <s v="29.54.80"/>
    <n v="6"/>
    <n v="15"/>
    <s v="2.40.41"/>
    <n v="6"/>
    <n v="15"/>
    <n v="58.84"/>
    <n v="6"/>
    <n v="15"/>
    <s v="DNR"/>
    <m/>
    <m/>
    <n v="45"/>
    <n v="8"/>
    <n v="13"/>
    <m/>
    <m/>
    <m/>
    <s v="3.01.50"/>
    <n v="8"/>
    <n v="13"/>
    <s v="1.10.97"/>
    <n v="6"/>
    <n v="15"/>
    <n v="34.18"/>
    <n v="8"/>
    <n v="13"/>
    <n v="41"/>
    <n v="7"/>
    <n v="14"/>
    <s v="28.40.98"/>
    <n v="3"/>
    <n v="19"/>
    <m/>
    <m/>
    <m/>
    <m/>
    <m/>
    <m/>
    <m/>
    <m/>
    <m/>
    <m/>
    <m/>
    <m/>
    <m/>
    <m/>
    <m/>
    <m/>
    <m/>
    <m/>
    <n v="1"/>
    <x v="43"/>
    <n v="0"/>
    <n v="0"/>
    <n v="46"/>
  </r>
  <r>
    <x v="4"/>
    <x v="0"/>
    <x v="318"/>
    <d v="2002-08-01T00:00:00"/>
    <x v="9"/>
    <x v="0"/>
    <x v="10"/>
    <m/>
    <e v="#N/A"/>
    <n v="1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2.34.48"/>
    <n v="5"/>
    <n v="16"/>
    <s v="1.02.52"/>
    <n v="3"/>
    <n v="19"/>
    <n v="28.46"/>
    <n v="4"/>
    <n v="17"/>
    <n v="52"/>
    <n v="4"/>
    <n v="17"/>
    <m/>
    <m/>
    <m/>
    <s v="47.26.07"/>
    <n v="3"/>
    <n v="19"/>
    <m/>
    <m/>
    <m/>
    <m/>
    <m/>
    <m/>
    <m/>
    <m/>
    <m/>
    <m/>
    <m/>
    <m/>
    <m/>
    <m/>
    <m/>
    <n v="1"/>
    <x v="56"/>
    <n v="0"/>
    <n v="0"/>
    <n v="36"/>
  </r>
  <r>
    <x v="4"/>
    <x v="0"/>
    <x v="319"/>
    <d v="2003-06-08T00:00:00"/>
    <x v="3"/>
    <x v="0"/>
    <x v="0"/>
    <n v="10815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20"/>
    <d v="2002-02-04T00:00:00"/>
    <x v="9"/>
    <x v="16"/>
    <x v="1"/>
    <m/>
    <e v="#N/A"/>
    <n v="5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21"/>
    <d v="2002-08-18T00:00:00"/>
    <x v="8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22"/>
    <d v="2002-12-19T00:00:00"/>
    <x v="9"/>
    <x v="4"/>
    <x v="2"/>
    <n v="10104"/>
    <n v="10104"/>
    <n v="122"/>
    <s v="DNR"/>
    <s v="DNR"/>
    <n v="0"/>
    <s v="2.14.99"/>
    <n v="1"/>
    <n v="26"/>
    <n v="48.32"/>
    <n v="1"/>
    <n v="26"/>
    <n v="52"/>
    <n v="3"/>
    <n v="19"/>
    <s v="25.02.05"/>
    <n v="3"/>
    <n v="19"/>
    <s v="2.08.61"/>
    <n v="3"/>
    <n v="19"/>
    <n v="44.94"/>
    <n v="1"/>
    <n v="26"/>
    <n v="20.75"/>
    <n v="1"/>
    <n v="26"/>
    <n v="90"/>
    <n v="2"/>
    <n v="22"/>
    <m/>
    <m/>
    <m/>
    <s v="2.07.15"/>
    <n v="2"/>
    <n v="22"/>
    <n v="53.4"/>
    <n v="1"/>
    <n v="26"/>
    <n v="26.15"/>
    <n v="1"/>
    <n v="26"/>
    <n v="74"/>
    <n v="2"/>
    <n v="22"/>
    <s v="25.49.32"/>
    <n v="1"/>
    <n v="26"/>
    <m/>
    <m/>
    <m/>
    <m/>
    <m/>
    <m/>
    <m/>
    <m/>
    <m/>
    <m/>
    <m/>
    <m/>
    <m/>
    <m/>
    <m/>
    <m/>
    <m/>
    <m/>
    <n v="2"/>
    <x v="49"/>
    <n v="0"/>
    <n v="0"/>
    <n v="89"/>
  </r>
  <r>
    <x v="4"/>
    <x v="0"/>
    <x v="323"/>
    <m/>
    <x v="2"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51.00.31"/>
    <n v="4"/>
    <n v="17"/>
    <m/>
    <m/>
    <m/>
    <m/>
    <m/>
    <m/>
    <m/>
    <m/>
    <m/>
    <m/>
    <m/>
    <m/>
    <m/>
    <m/>
    <m/>
    <n v="1"/>
    <x v="46"/>
    <e v="#REF!"/>
    <n v="0"/>
    <n v="17"/>
  </r>
  <r>
    <x v="4"/>
    <x v="0"/>
    <x v="324"/>
    <d v="2003-05-31T00:00:00"/>
    <x v="9"/>
    <x v="17"/>
    <x v="5"/>
    <n v="10084"/>
    <n v="10084"/>
    <n v="45"/>
    <s v="24.01.88"/>
    <n v="4"/>
    <n v="17"/>
    <s v="2.55.11"/>
    <n v="6"/>
    <n v="15"/>
    <s v="1.54.28"/>
    <n v="6"/>
    <n v="15"/>
    <n v="47"/>
    <n v="5"/>
    <n v="16"/>
    <s v="27.26.92"/>
    <n v="5"/>
    <n v="16"/>
    <s v="2.35.31"/>
    <n v="5"/>
    <n v="16"/>
    <n v="53.42"/>
    <n v="4"/>
    <n v="17"/>
    <n v="24.59"/>
    <n v="4"/>
    <n v="17"/>
    <n v="66"/>
    <n v="4"/>
    <n v="17"/>
    <m/>
    <m/>
    <m/>
    <s v="2.40.94"/>
    <n v="6"/>
    <n v="15"/>
    <s v="1.04.30"/>
    <n v="5"/>
    <n v="16"/>
    <n v="32.06"/>
    <n v="6"/>
    <n v="15"/>
    <n v="46"/>
    <n v="6"/>
    <n v="15"/>
    <s v="29.58.12"/>
    <n v="4"/>
    <n v="17"/>
    <s v="51.24.81"/>
    <n v="5"/>
    <n v="16"/>
    <m/>
    <m/>
    <m/>
    <m/>
    <m/>
    <m/>
    <m/>
    <m/>
    <m/>
    <m/>
    <m/>
    <m/>
    <m/>
    <m/>
    <m/>
    <n v="3"/>
    <x v="13"/>
    <n v="0"/>
    <n v="0"/>
    <n v="81"/>
  </r>
  <r>
    <x v="4"/>
    <x v="0"/>
    <x v="325"/>
    <d v="2002-04-02T00:00:00"/>
    <x v="9"/>
    <x v="9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26"/>
    <d v="2003-10-20T00:00:00"/>
    <x v="8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27"/>
    <d v="2003-10-09T00:00:00"/>
    <x v="9"/>
    <x v="18"/>
    <x v="0"/>
    <n v="3690"/>
    <e v="#N/A"/>
    <n v="5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28"/>
    <d v="2003-12-19T00:00:00"/>
    <x v="27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29"/>
    <m/>
    <x v="2"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.05.30.75"/>
    <n v="6"/>
    <n v="15"/>
    <m/>
    <m/>
    <m/>
    <m/>
    <m/>
    <m/>
    <m/>
    <m/>
    <m/>
    <m/>
    <m/>
    <m/>
    <m/>
    <m/>
    <m/>
    <n v="1"/>
    <x v="19"/>
    <e v="#REF!"/>
    <n v="0"/>
    <n v="15"/>
  </r>
  <r>
    <x v="4"/>
    <x v="0"/>
    <x v="330"/>
    <d v="2003-12-02T00:00:00"/>
    <x v="21"/>
    <x v="0"/>
    <x v="1"/>
    <m/>
    <e v="#N/A"/>
    <n v="12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1"/>
    <d v="2003-02-19T00:00:00"/>
    <x v="9"/>
    <x v="16"/>
    <x v="1"/>
    <m/>
    <e v="#N/A"/>
    <n v="11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2"/>
    <d v="2002-06-20T00:00:00"/>
    <x v="9"/>
    <x v="19"/>
    <x v="5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3"/>
    <d v="2002-06-07T00:00:00"/>
    <x v="9"/>
    <x v="9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4"/>
    <d v="2003-06-27T00:00:00"/>
    <x v="2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5"/>
    <d v="2002-10-14T00:00:00"/>
    <x v="4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6"/>
    <d v="2002-11-08T00:00:00"/>
    <x v="57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7"/>
    <d v="2003-07-18T00:00:00"/>
    <x v="9"/>
    <x v="20"/>
    <x v="4"/>
    <s v="Pending "/>
    <e v="#N/A"/>
    <n v="15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8"/>
    <d v="2002-12-30T00:00:00"/>
    <x v="57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39"/>
    <d v="2003-04-16T00:00:00"/>
    <x v="27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40"/>
    <d v="2002-12-08T00:00:00"/>
    <x v="9"/>
    <x v="1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41"/>
    <d v="2003-04-26T00:00:00"/>
    <x v="58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253"/>
    <d v="2003-05-31T00:00:00"/>
    <x v="59"/>
    <x v="0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42"/>
    <d v="2003-09-22T00:00:00"/>
    <x v="60"/>
    <x v="0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43"/>
    <d v="2002-01-06T00:00:00"/>
    <x v="9"/>
    <x v="6"/>
    <x v="8"/>
    <n v="10196"/>
    <e v="#N/A"/>
    <n v="14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2.31.76"/>
    <n v="4"/>
    <n v="17"/>
    <s v="1.03.92"/>
    <n v="4"/>
    <n v="17"/>
    <n v="29.25"/>
    <n v="5"/>
    <n v="16"/>
    <n v="50"/>
    <n v="5"/>
    <n v="16"/>
    <m/>
    <m/>
    <m/>
    <m/>
    <m/>
    <m/>
    <m/>
    <m/>
    <m/>
    <m/>
    <m/>
    <m/>
    <m/>
    <m/>
    <m/>
    <m/>
    <m/>
    <m/>
    <m/>
    <m/>
    <m/>
    <n v="0"/>
    <x v="11"/>
    <n v="0"/>
    <n v="0"/>
    <n v="16"/>
  </r>
  <r>
    <x v="4"/>
    <x v="0"/>
    <x v="344"/>
    <d v="2002-03-07T00:00:00"/>
    <x v="44"/>
    <x v="0"/>
    <x v="1"/>
    <m/>
    <e v="#N/A"/>
    <n v="157"/>
    <s v="22.26.47"/>
    <n v="2"/>
    <n v="22"/>
    <s v="2.39.43"/>
    <n v="4"/>
    <n v="17"/>
    <n v="57.7"/>
    <n v="4"/>
    <n v="17"/>
    <n v="56"/>
    <n v="2"/>
    <n v="22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"/>
    <n v="0"/>
    <n v="0"/>
    <n v="22"/>
  </r>
  <r>
    <x v="4"/>
    <x v="0"/>
    <x v="345"/>
    <m/>
    <x v="2"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.10.38.20"/>
    <n v="7"/>
    <n v="14"/>
    <m/>
    <m/>
    <m/>
    <m/>
    <m/>
    <m/>
    <m/>
    <m/>
    <m/>
    <m/>
    <m/>
    <m/>
    <m/>
    <m/>
    <m/>
    <n v="1"/>
    <x v="28"/>
    <e v="#REF!"/>
    <n v="0"/>
    <n v="14"/>
  </r>
  <r>
    <x v="4"/>
    <x v="0"/>
    <x v="346"/>
    <d v="2003-11-11T00:00:00"/>
    <x v="6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47"/>
    <m/>
    <x v="2"/>
    <x v="1"/>
    <x v="8"/>
    <n v="3975"/>
    <e v="#N/A"/>
    <n v="1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.19.68"/>
    <n v="1"/>
    <n v="26"/>
    <s v="2.11.04"/>
    <n v="1"/>
    <n v="26"/>
    <n v="35.450000000000003"/>
    <n v="1"/>
    <n v="26"/>
    <n v="78"/>
    <n v="1"/>
    <n v="26"/>
    <m/>
    <m/>
    <m/>
    <m/>
    <m/>
    <m/>
    <m/>
    <m/>
    <m/>
    <m/>
    <m/>
    <m/>
    <m/>
    <m/>
    <m/>
    <m/>
    <m/>
    <m/>
    <m/>
    <m/>
    <m/>
    <m/>
    <x v="3"/>
    <m/>
    <m/>
    <m/>
  </r>
  <r>
    <x v="4"/>
    <x v="0"/>
    <x v="348"/>
    <m/>
    <x v="9"/>
    <x v="0"/>
    <x v="8"/>
    <s v="pending"/>
    <e v="#N/A"/>
    <n v="12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2.53.89"/>
    <n v="7"/>
    <n v="14"/>
    <s v="1.27.73"/>
    <n v="8"/>
    <n v="13"/>
    <n v="32.96"/>
    <n v="7"/>
    <n v="14"/>
    <n v="41"/>
    <n v="7"/>
    <n v="14"/>
    <m/>
    <m/>
    <m/>
    <m/>
    <m/>
    <m/>
    <m/>
    <m/>
    <m/>
    <m/>
    <m/>
    <m/>
    <m/>
    <m/>
    <m/>
    <m/>
    <m/>
    <m/>
    <m/>
    <m/>
    <m/>
    <n v="0"/>
    <x v="28"/>
    <n v="0"/>
    <n v="0"/>
    <n v="14"/>
  </r>
  <r>
    <x v="4"/>
    <x v="0"/>
    <x v="349"/>
    <m/>
    <x v="9"/>
    <x v="1"/>
    <x v="8"/>
    <s v="pending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50"/>
    <d v="2002-09-21T00:00:00"/>
    <x v="9"/>
    <x v="4"/>
    <x v="2"/>
    <n v="10383"/>
    <e v="#N/A"/>
    <n v="67"/>
    <s v="28.27.12"/>
    <n v="2"/>
    <n v="22"/>
    <s v="2.30.87"/>
    <n v="2"/>
    <n v="22"/>
    <s v="DNF"/>
    <n v="3"/>
    <n v="19"/>
    <n v="63"/>
    <n v="2"/>
    <n v="22"/>
    <s v="26.17.55"/>
    <n v="1"/>
    <n v="26"/>
    <s v="2.26.03"/>
    <n v="1"/>
    <n v="26"/>
    <n v="54.59"/>
    <n v="1"/>
    <n v="26"/>
    <n v="24.39"/>
    <n v="1"/>
    <n v="26"/>
    <n v="104"/>
    <n v="1"/>
    <n v="26"/>
    <m/>
    <m/>
    <m/>
    <s v="2.34.02"/>
    <n v="1"/>
    <n v="26"/>
    <s v="1.01.39"/>
    <n v="1"/>
    <n v="26"/>
    <n v="28.46"/>
    <n v="1"/>
    <n v="26"/>
    <n v="78"/>
    <n v="1"/>
    <n v="26"/>
    <m/>
    <m/>
    <m/>
    <m/>
    <m/>
    <m/>
    <m/>
    <m/>
    <m/>
    <m/>
    <m/>
    <m/>
    <m/>
    <m/>
    <m/>
    <m/>
    <m/>
    <m/>
    <m/>
    <m/>
    <m/>
    <n v="2"/>
    <x v="42"/>
    <n v="0"/>
    <n v="0"/>
    <n v="74"/>
  </r>
  <r>
    <x v="4"/>
    <x v="1"/>
    <x v="351"/>
    <d v="2003-08-16T00:00:00"/>
    <x v="9"/>
    <x v="21"/>
    <x v="0"/>
    <n v="1357"/>
    <e v="#N/A"/>
    <n v="113"/>
    <m/>
    <m/>
    <e v="#N/A"/>
    <m/>
    <m/>
    <e v="#N/A"/>
    <m/>
    <m/>
    <e v="#N/A"/>
    <e v="#N/A"/>
    <m/>
    <m/>
    <s v="27.31.72"/>
    <n v="2"/>
    <n v="22"/>
    <s v="2.30.42"/>
    <n v="2"/>
    <n v="22"/>
    <n v="56.5"/>
    <n v="2"/>
    <n v="22"/>
    <n v="25.92"/>
    <n v="2"/>
    <n v="22"/>
    <n v="88"/>
    <n v="2"/>
    <n v="22"/>
    <m/>
    <m/>
    <m/>
    <s v="2.42.81"/>
    <n v="2"/>
    <n v="22"/>
    <s v="1.06.20"/>
    <n v="2"/>
    <n v="22"/>
    <n v="34.979999999999997"/>
    <n v="2"/>
    <n v="22"/>
    <n v="66"/>
    <n v="2"/>
    <n v="22"/>
    <m/>
    <m/>
    <m/>
    <m/>
    <m/>
    <m/>
    <m/>
    <m/>
    <m/>
    <m/>
    <m/>
    <m/>
    <m/>
    <m/>
    <m/>
    <m/>
    <m/>
    <m/>
    <m/>
    <m/>
    <m/>
    <n v="1"/>
    <x v="32"/>
    <n v="0"/>
    <n v="0"/>
    <n v="44"/>
  </r>
  <r>
    <x v="4"/>
    <x v="1"/>
    <x v="352"/>
    <d v="2002-11-07T00:00:00"/>
    <x v="9"/>
    <x v="22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53"/>
    <d v="2002-03-10T00:00:00"/>
    <x v="9"/>
    <x v="23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54"/>
    <d v="2003-01-26T00:00:00"/>
    <x v="13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55"/>
    <d v="2002-03-05T00:00:00"/>
    <x v="9"/>
    <x v="24"/>
    <x v="0"/>
    <s v="Pending "/>
    <e v="#N/A"/>
    <n v="14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56"/>
    <m/>
    <x v="9"/>
    <x v="0"/>
    <x v="1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57"/>
    <d v="2002-03-02T00:00:00"/>
    <x v="9"/>
    <x v="24"/>
    <x v="0"/>
    <s v="Pending "/>
    <e v="#N/A"/>
    <n v="14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58"/>
    <d v="2003-12-22T00:00:00"/>
    <x v="2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59"/>
    <d v="2003-07-16T00:00:00"/>
    <x v="27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60"/>
    <d v="2002-10-30T00:00:00"/>
    <x v="9"/>
    <x v="25"/>
    <x v="1"/>
    <m/>
    <e v="#N/A"/>
    <n v="117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61"/>
    <m/>
    <x v="9"/>
    <x v="0"/>
    <x v="1"/>
    <m/>
    <e v="#N/A"/>
    <n v="102"/>
    <m/>
    <m/>
    <m/>
    <m/>
    <m/>
    <e v="#N/A"/>
    <m/>
    <m/>
    <m/>
    <e v="#N/A"/>
    <m/>
    <m/>
    <s v="37.25.01"/>
    <n v="6"/>
    <n v="15"/>
    <s v="3.35.82"/>
    <n v="6"/>
    <n v="15"/>
    <s v="1.18.20"/>
    <n v="5"/>
    <n v="16"/>
    <n v="34.340000000000003"/>
    <n v="5"/>
    <n v="16"/>
    <n v="62"/>
    <n v="5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1"/>
    <n v="0"/>
    <n v="0"/>
    <n v="16"/>
  </r>
  <r>
    <x v="4"/>
    <x v="1"/>
    <x v="362"/>
    <d v="2002-01-28T00:00:00"/>
    <x v="9"/>
    <x v="4"/>
    <x v="2"/>
    <n v="10599"/>
    <e v="#N/A"/>
    <n v="61"/>
    <s v="22.26.47"/>
    <n v="1"/>
    <n v="26"/>
    <s v="2.25.82"/>
    <n v="1"/>
    <n v="26"/>
    <n v="57"/>
    <n v="1"/>
    <n v="26"/>
    <n v="78"/>
    <n v="1"/>
    <n v="26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"/>
    <n v="0"/>
    <n v="0"/>
    <n v="26"/>
  </r>
  <r>
    <x v="4"/>
    <x v="1"/>
    <x v="363"/>
    <d v="2003-01-06T00:00:00"/>
    <x v="44"/>
    <x v="0"/>
    <x v="1"/>
    <m/>
    <e v="#N/A"/>
    <n v="101"/>
    <m/>
    <m/>
    <e v="#N/A"/>
    <m/>
    <m/>
    <e v="#N/A"/>
    <m/>
    <m/>
    <e v="#N/A"/>
    <e v="#N/A"/>
    <m/>
    <m/>
    <s v="33.25.99"/>
    <n v="4"/>
    <n v="17"/>
    <s v="3.02.94"/>
    <n v="4"/>
    <n v="17"/>
    <s v="1.09.83"/>
    <n v="4"/>
    <n v="17"/>
    <n v="33.01"/>
    <n v="4"/>
    <n v="17"/>
    <n v="68"/>
    <n v="4"/>
    <n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46"/>
    <n v="0"/>
    <n v="0"/>
    <n v="17"/>
  </r>
  <r>
    <x v="4"/>
    <x v="1"/>
    <x v="364"/>
    <d v="2003-07-11T00:00:00"/>
    <x v="56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65"/>
    <m/>
    <x v="2"/>
    <x v="1"/>
    <x v="1"/>
    <m/>
    <e v="#N/A"/>
    <n v="103"/>
    <m/>
    <m/>
    <e v="#N/A"/>
    <m/>
    <m/>
    <e v="#N/A"/>
    <m/>
    <m/>
    <e v="#N/A"/>
    <e v="#N/A"/>
    <m/>
    <m/>
    <s v="35.44.88"/>
    <n v="5"/>
    <n v="16"/>
    <s v="3.26.87"/>
    <n v="5"/>
    <n v="16"/>
    <s v="1.19.40"/>
    <n v="6"/>
    <n v="15"/>
    <n v="35.049999999999997"/>
    <n v="6"/>
    <n v="15"/>
    <n v="62"/>
    <n v="5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1"/>
    <e v="#REF!"/>
    <n v="0"/>
    <n v="16"/>
  </r>
  <r>
    <x v="4"/>
    <x v="1"/>
    <x v="366"/>
    <d v="2003-12-14T00:00:00"/>
    <x v="62"/>
    <x v="0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67"/>
    <d v="2002-08-10T00:00:00"/>
    <x v="9"/>
    <x v="24"/>
    <x v="0"/>
    <s v="Pending "/>
    <e v="#N/A"/>
    <n v="167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68"/>
    <d v="2003-03-04T00:00:00"/>
    <x v="9"/>
    <x v="24"/>
    <x v="0"/>
    <s v="Pending "/>
    <e v="#N/A"/>
    <n v="15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0"/>
    <x v="369"/>
    <m/>
    <x v="2"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.11.27.49"/>
    <n v="8"/>
    <n v="13"/>
    <m/>
    <m/>
    <m/>
    <m/>
    <m/>
    <m/>
    <m/>
    <m/>
    <m/>
    <m/>
    <m/>
    <m/>
    <m/>
    <m/>
    <m/>
    <n v="1"/>
    <x v="30"/>
    <e v="#REF!"/>
    <n v="0"/>
    <n v="13"/>
  </r>
  <r>
    <x v="4"/>
    <x v="1"/>
    <x v="370"/>
    <d v="2003-06-17T00:00:00"/>
    <x v="2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71"/>
    <d v="2002-11-09T00:00:00"/>
    <x v="9"/>
    <x v="2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72"/>
    <d v="2002-07-07T00:00:00"/>
    <x v="44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73"/>
    <m/>
    <x v="21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74"/>
    <d v="2003-06-09T00:00:00"/>
    <x v="9"/>
    <x v="4"/>
    <x v="2"/>
    <n v="3793"/>
    <e v="#N/A"/>
    <n v="4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4"/>
    <x v="1"/>
    <x v="375"/>
    <m/>
    <x v="2"/>
    <x v="4"/>
    <x v="2"/>
    <n v="10181"/>
    <e v="#N/A"/>
    <n v="66"/>
    <s v="28.27.50"/>
    <n v="3"/>
    <n v="19"/>
    <s v="3.13.73"/>
    <n v="3"/>
    <n v="19"/>
    <s v="1.21.42"/>
    <n v="2"/>
    <n v="22"/>
    <n v="60"/>
    <n v="3"/>
    <n v="19"/>
    <s v="31.10.69"/>
    <n v="3"/>
    <n v="19"/>
    <s v="2.56.69"/>
    <n v="3"/>
    <n v="19"/>
    <s v="1.06.10"/>
    <n v="3"/>
    <n v="19"/>
    <n v="31.52"/>
    <n v="3"/>
    <n v="19"/>
    <n v="76"/>
    <n v="3"/>
    <n v="19"/>
    <m/>
    <m/>
    <m/>
    <s v="3.08.54"/>
    <n v="3"/>
    <n v="19"/>
    <s v="1.16.12"/>
    <n v="3"/>
    <n v="19"/>
    <n v="35.43"/>
    <n v="3"/>
    <n v="19"/>
    <n v="57"/>
    <n v="3"/>
    <n v="19"/>
    <m/>
    <m/>
    <m/>
    <m/>
    <m/>
    <m/>
    <m/>
    <m/>
    <m/>
    <m/>
    <m/>
    <m/>
    <m/>
    <m/>
    <m/>
    <m/>
    <m/>
    <m/>
    <m/>
    <m/>
    <m/>
    <n v="2"/>
    <x v="62"/>
    <n v="0"/>
    <n v="0"/>
    <n v="57"/>
  </r>
  <r>
    <x v="4"/>
    <x v="1"/>
    <x v="376"/>
    <d v="2002-01-05T00:00:00"/>
    <x v="9"/>
    <x v="16"/>
    <x v="1"/>
    <m/>
    <e v="#N/A"/>
    <n v="12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77"/>
    <d v="2001-06-07T00:00:00"/>
    <x v="9"/>
    <x v="27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78"/>
    <d v="2001-02-02T00:00:00"/>
    <x v="9"/>
    <x v="28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79"/>
    <d v="2001-05-20T00:00:00"/>
    <x v="9"/>
    <x v="29"/>
    <x v="7"/>
    <n v="10537"/>
    <e v="#N/A"/>
    <n v="19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2.24.44"/>
    <n v="7"/>
    <n v="14"/>
    <n v="57.75"/>
    <n v="8"/>
    <n v="13"/>
    <n v="27.13"/>
    <n v="5"/>
    <n v="16"/>
    <n v="43"/>
    <n v="4"/>
    <n v="17"/>
    <m/>
    <m/>
    <m/>
    <m/>
    <m/>
    <m/>
    <m/>
    <m/>
    <m/>
    <m/>
    <m/>
    <m/>
    <m/>
    <m/>
    <m/>
    <m/>
    <m/>
    <m/>
    <m/>
    <m/>
    <m/>
    <n v="0"/>
    <x v="46"/>
    <n v="0"/>
    <n v="0"/>
    <n v="17"/>
  </r>
  <r>
    <x v="5"/>
    <x v="0"/>
    <x v="380"/>
    <d v="2001-03-14T00:00:00"/>
    <x v="9"/>
    <x v="11"/>
    <x v="0"/>
    <n v="10192"/>
    <n v="10192"/>
    <n v="17"/>
    <s v="21.48.37"/>
    <n v="3"/>
    <n v="19"/>
    <s v="2.21.11"/>
    <n v="3"/>
    <n v="19"/>
    <n v="52.5"/>
    <n v="3"/>
    <n v="19"/>
    <n v="57"/>
    <n v="2"/>
    <n v="22"/>
    <s v="23.47.85"/>
    <n v="4"/>
    <n v="17"/>
    <s v="2.10.80"/>
    <n v="2"/>
    <n v="22"/>
    <n v="44.94"/>
    <n v="2"/>
    <n v="22"/>
    <n v="20.43"/>
    <n v="2"/>
    <n v="22"/>
    <n v="83"/>
    <n v="2"/>
    <n v="22"/>
    <m/>
    <m/>
    <m/>
    <s v="2.18.92"/>
    <n v="3"/>
    <n v="19"/>
    <n v="54.52"/>
    <n v="4"/>
    <n v="17"/>
    <n v="26.26"/>
    <n v="4"/>
    <n v="17"/>
    <n v="53"/>
    <n v="3"/>
    <n v="19"/>
    <s v="27.19.78"/>
    <n v="3"/>
    <n v="19"/>
    <s v="56.23.84"/>
    <n v="1"/>
    <n v="26"/>
    <m/>
    <m/>
    <m/>
    <m/>
    <m/>
    <m/>
    <m/>
    <m/>
    <m/>
    <m/>
    <m/>
    <m/>
    <m/>
    <m/>
    <m/>
    <n v="3"/>
    <x v="63"/>
    <n v="0"/>
    <n v="0"/>
    <n v="108"/>
  </r>
  <r>
    <x v="5"/>
    <x v="0"/>
    <x v="381"/>
    <d v="2000-06-13T00:00:00"/>
    <x v="9"/>
    <x v="11"/>
    <x v="0"/>
    <n v="10190"/>
    <e v="#N/A"/>
    <n v="16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82"/>
    <d v="2000-09-05T00:00:00"/>
    <x v="9"/>
    <x v="30"/>
    <x v="7"/>
    <m/>
    <e v="#N/A"/>
    <n v="189"/>
    <s v="DNR"/>
    <s v="DNR"/>
    <n v="0"/>
    <s v="2.36.78"/>
    <n v="6"/>
    <n v="15"/>
    <s v="1.02.00"/>
    <n v="6"/>
    <n v="15"/>
    <n v="30"/>
    <n v="10"/>
    <n v="11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0"/>
    <n v="0"/>
    <n v="0"/>
    <n v="11"/>
  </r>
  <r>
    <x v="5"/>
    <x v="0"/>
    <x v="383"/>
    <m/>
    <x v="9"/>
    <x v="0"/>
    <x v="7"/>
    <m/>
    <e v="#N/A"/>
    <m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84"/>
    <d v="2000-12-31T00:00:00"/>
    <x v="4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85"/>
    <d v="2000-10-18T00:00:00"/>
    <x v="9"/>
    <x v="4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86"/>
    <d v="2001-11-16T00:00:00"/>
    <x v="9"/>
    <x v="4"/>
    <x v="2"/>
    <n v="3792"/>
    <e v="#N/A"/>
    <n v="7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87"/>
    <d v="1999-02-11T00:00:00"/>
    <x v="9"/>
    <x v="31"/>
    <x v="8"/>
    <n v="10143"/>
    <e v="#N/A"/>
    <n v="8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88"/>
    <d v="2001-10-27T00:00:00"/>
    <x v="9"/>
    <x v="32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89"/>
    <d v="2000-04-22T00:00:00"/>
    <x v="9"/>
    <x v="31"/>
    <x v="8"/>
    <n v="2473"/>
    <e v="#N/A"/>
    <n v="82"/>
    <s v="DNR"/>
    <s v="DNR"/>
    <n v="0"/>
    <s v="2.05.07"/>
    <n v="1"/>
    <n v="26"/>
    <n v="46.18"/>
    <n v="2"/>
    <n v="22"/>
    <n v="48"/>
    <n v="5"/>
    <n v="16"/>
    <s v="20.57.53"/>
    <n v="2"/>
    <n v="22"/>
    <s v="DNR"/>
    <m/>
    <m/>
    <s v="DNR"/>
    <m/>
    <m/>
    <s v="DNR"/>
    <m/>
    <m/>
    <n v="22"/>
    <n v="6"/>
    <n v="15"/>
    <m/>
    <m/>
    <m/>
    <s v="1.59.69"/>
    <m/>
    <m/>
    <n v="51.75"/>
    <n v="2"/>
    <n v="22"/>
    <n v="25.75"/>
    <n v="3"/>
    <n v="19"/>
    <n v="41"/>
    <n v="6"/>
    <n v="15"/>
    <m/>
    <m/>
    <m/>
    <m/>
    <m/>
    <m/>
    <m/>
    <m/>
    <m/>
    <m/>
    <m/>
    <m/>
    <m/>
    <m/>
    <m/>
    <m/>
    <m/>
    <m/>
    <m/>
    <m/>
    <m/>
    <n v="1"/>
    <x v="43"/>
    <n v="0"/>
    <n v="0"/>
    <n v="46"/>
  </r>
  <r>
    <x v="5"/>
    <x v="0"/>
    <x v="390"/>
    <d v="2001-01-24T00:00:00"/>
    <x v="9"/>
    <x v="33"/>
    <x v="0"/>
    <n v="10110"/>
    <n v="10110"/>
    <n v="184"/>
    <s v="23.26.01"/>
    <n v="4"/>
    <n v="17"/>
    <s v="2.30.07"/>
    <n v="5"/>
    <n v="16"/>
    <n v="55.13"/>
    <n v="4"/>
    <n v="17"/>
    <n v="50"/>
    <n v="4"/>
    <n v="17"/>
    <s v="22.41.12"/>
    <n v="3"/>
    <n v="19"/>
    <s v="2.16.59"/>
    <n v="3"/>
    <n v="19"/>
    <n v="47.69"/>
    <n v="3"/>
    <n v="19"/>
    <n v="22.62"/>
    <n v="3"/>
    <n v="19"/>
    <n v="76"/>
    <n v="3"/>
    <n v="19"/>
    <m/>
    <m/>
    <m/>
    <s v="2.22.92"/>
    <n v="6"/>
    <n v="15"/>
    <n v="56.63"/>
    <n v="7"/>
    <n v="14"/>
    <n v="29.41"/>
    <n v="7"/>
    <n v="14"/>
    <n v="43"/>
    <n v="4"/>
    <n v="17"/>
    <s v="25.58.26"/>
    <n v="2"/>
    <n v="22"/>
    <m/>
    <m/>
    <m/>
    <m/>
    <m/>
    <m/>
    <m/>
    <m/>
    <m/>
    <m/>
    <m/>
    <m/>
    <m/>
    <m/>
    <m/>
    <m/>
    <m/>
    <m/>
    <n v="2"/>
    <x v="64"/>
    <n v="0"/>
    <n v="0"/>
    <n v="75"/>
  </r>
  <r>
    <x v="5"/>
    <x v="0"/>
    <x v="391"/>
    <d v="2000-10-05T00:00:00"/>
    <x v="9"/>
    <x v="11"/>
    <x v="0"/>
    <n v="10669"/>
    <e v="#N/A"/>
    <n v="83"/>
    <m/>
    <m/>
    <m/>
    <m/>
    <m/>
    <m/>
    <m/>
    <m/>
    <m/>
    <m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92"/>
    <m/>
    <x v="2"/>
    <x v="1"/>
    <x v="16"/>
    <n v="70542"/>
    <e v="#N/A"/>
    <n v="17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.08.34"/>
    <n v="2"/>
    <n v="22"/>
    <n v="53.07"/>
    <n v="3"/>
    <n v="19"/>
    <s v="DNR"/>
    <m/>
    <m/>
    <n v="41"/>
    <n v="6"/>
    <n v="15"/>
    <m/>
    <m/>
    <m/>
    <m/>
    <m/>
    <m/>
    <m/>
    <m/>
    <m/>
    <m/>
    <m/>
    <m/>
    <m/>
    <m/>
    <m/>
    <m/>
    <m/>
    <m/>
    <m/>
    <m/>
    <m/>
    <m/>
    <x v="19"/>
    <m/>
    <m/>
    <m/>
  </r>
  <r>
    <x v="5"/>
    <x v="0"/>
    <x v="393"/>
    <d v="2001-09-08T00:00:00"/>
    <x v="9"/>
    <x v="2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94"/>
    <d v="2000-03-25T00:00:00"/>
    <x v="9"/>
    <x v="34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n v="1"/>
    <n v="26"/>
    <m/>
    <m/>
    <m/>
    <m/>
    <m/>
    <m/>
    <m/>
    <m/>
    <m/>
    <m/>
    <m/>
    <m/>
    <m/>
    <m/>
    <m/>
    <n v="1"/>
    <x v="3"/>
    <n v="0"/>
    <n v="0"/>
    <n v="26"/>
  </r>
  <r>
    <x v="5"/>
    <x v="0"/>
    <x v="395"/>
    <d v="2000-02-07T00:00:00"/>
    <x v="9"/>
    <x v="2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96"/>
    <d v="2000-01-23T00:00:00"/>
    <x v="9"/>
    <x v="35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97"/>
    <d v="1999-09-05T00:00:00"/>
    <x v="9"/>
    <x v="36"/>
    <x v="13"/>
    <n v="2288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98"/>
    <d v="2001-12-08T00:00:00"/>
    <x v="9"/>
    <x v="37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399"/>
    <d v="1999-04-27T00:00:00"/>
    <x v="9"/>
    <x v="11"/>
    <x v="0"/>
    <n v="1580"/>
    <e v="#N/A"/>
    <n v="8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0"/>
    <d v="2000-03-22T00:00:00"/>
    <x v="9"/>
    <x v="38"/>
    <x v="8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1"/>
    <d v="2001-09-13T00:00:00"/>
    <x v="58"/>
    <x v="0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2"/>
    <d v="2000-10-23T00:00:00"/>
    <x v="9"/>
    <x v="39"/>
    <x v="1"/>
    <m/>
    <e v="#N/A"/>
    <n v="12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3"/>
    <m/>
    <x v="9"/>
    <x v="27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4"/>
    <d v="1999-05-17T00:00:00"/>
    <x v="9"/>
    <x v="11"/>
    <x v="0"/>
    <n v="10640"/>
    <e v="#N/A"/>
    <n v="8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5"/>
    <d v="1999-09-22T00:00:00"/>
    <x v="9"/>
    <x v="9"/>
    <x v="0"/>
    <n v="10641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6"/>
    <m/>
    <x v="2"/>
    <x v="1"/>
    <x v="8"/>
    <n v="10956"/>
    <e v="#N/A"/>
    <n v="15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</r>
  <r>
    <x v="5"/>
    <x v="0"/>
    <x v="407"/>
    <m/>
    <x v="9"/>
    <x v="0"/>
    <x v="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8"/>
    <d v="2000-12-29T00:00:00"/>
    <x v="9"/>
    <x v="38"/>
    <x v="8"/>
    <n v="33031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09"/>
    <d v="2000-06-03T00:00:00"/>
    <x v="9"/>
    <x v="40"/>
    <x v="5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10"/>
    <d v="2001-07-15T00:00:00"/>
    <x v="9"/>
    <x v="27"/>
    <x v="7"/>
    <n v="10185"/>
    <e v="#N/A"/>
    <n v="148"/>
    <s v="25.28.62"/>
    <n v="7"/>
    <n v="14"/>
    <s v="2.38.44"/>
    <n v="7"/>
    <n v="14"/>
    <s v="1.02.12"/>
    <n v="7"/>
    <n v="14"/>
    <n v="42"/>
    <n v="6"/>
    <n v="15"/>
    <m/>
    <m/>
    <e v="#N/A"/>
    <m/>
    <m/>
    <e v="#N/A"/>
    <m/>
    <m/>
    <e v="#N/A"/>
    <m/>
    <m/>
    <e v="#N/A"/>
    <e v="#N/A"/>
    <m/>
    <m/>
    <m/>
    <m/>
    <m/>
    <s v="2.48.99"/>
    <n v="10"/>
    <n v="11"/>
    <s v="1.14.60"/>
    <n v="11"/>
    <n v="10"/>
    <n v="33.25"/>
    <n v="9"/>
    <n v="12"/>
    <n v="33"/>
    <n v="10"/>
    <n v="11"/>
    <m/>
    <m/>
    <m/>
    <m/>
    <m/>
    <m/>
    <m/>
    <m/>
    <m/>
    <m/>
    <m/>
    <m/>
    <m/>
    <m/>
    <m/>
    <m/>
    <m/>
    <m/>
    <m/>
    <m/>
    <m/>
    <n v="1"/>
    <x v="3"/>
    <n v="0"/>
    <n v="0"/>
    <n v="26"/>
  </r>
  <r>
    <x v="5"/>
    <x v="0"/>
    <x v="411"/>
    <d v="2001-06-12T00:00:00"/>
    <x v="9"/>
    <x v="41"/>
    <x v="7"/>
    <n v="10725"/>
    <e v="#N/A"/>
    <n v="193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2.35.20"/>
    <n v="8"/>
    <n v="13"/>
    <s v="1.01.37"/>
    <n v="9"/>
    <n v="12"/>
    <n v="29.01"/>
    <n v="6"/>
    <n v="15"/>
    <n v="40"/>
    <n v="8"/>
    <n v="13"/>
    <m/>
    <m/>
    <m/>
    <m/>
    <n v="2"/>
    <n v="22"/>
    <m/>
    <m/>
    <m/>
    <m/>
    <m/>
    <m/>
    <m/>
    <m/>
    <m/>
    <m/>
    <m/>
    <m/>
    <m/>
    <m/>
    <m/>
    <n v="1"/>
    <x v="65"/>
    <n v="0"/>
    <n v="0"/>
    <n v="35"/>
  </r>
  <r>
    <x v="5"/>
    <x v="0"/>
    <x v="412"/>
    <d v="2001-02-10T00:00:00"/>
    <x v="9"/>
    <x v="8"/>
    <x v="1"/>
    <n v="10479"/>
    <e v="#N/A"/>
    <n v="119"/>
    <m/>
    <m/>
    <m/>
    <m/>
    <m/>
    <m/>
    <m/>
    <m/>
    <m/>
    <m/>
    <m/>
    <m/>
    <s v="30.46.19"/>
    <n v="6"/>
    <n v="15"/>
    <s v="3.09.85"/>
    <n v="5"/>
    <n v="16"/>
    <s v="1.02.73"/>
    <n v="5"/>
    <n v="16"/>
    <n v="29.02"/>
    <n v="5"/>
    <n v="16"/>
    <n v="63"/>
    <n v="5"/>
    <n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11"/>
    <n v="0"/>
    <n v="0"/>
    <n v="16"/>
  </r>
  <r>
    <x v="5"/>
    <x v="0"/>
    <x v="413"/>
    <d v="1999-05-05T00:00:00"/>
    <x v="9"/>
    <x v="42"/>
    <x v="7"/>
    <n v="2473"/>
    <e v="#N/A"/>
    <n v="9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14"/>
    <d v="2001-09-21T00:00:00"/>
    <x v="9"/>
    <x v="27"/>
    <x v="7"/>
    <n v="10266"/>
    <e v="#N/A"/>
    <n v="81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s v="58.49.77"/>
    <n v="2"/>
    <n v="22"/>
    <m/>
    <m/>
    <m/>
    <m/>
    <m/>
    <m/>
    <m/>
    <m/>
    <m/>
    <m/>
    <m/>
    <m/>
    <m/>
    <m/>
    <m/>
    <n v="1"/>
    <x v="1"/>
    <n v="0"/>
    <n v="0"/>
    <n v="22"/>
  </r>
  <r>
    <x v="5"/>
    <x v="0"/>
    <x v="415"/>
    <d v="2001-08-24T00:00:00"/>
    <x v="9"/>
    <x v="33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16"/>
    <d v="2003-05-13T00:00:00"/>
    <x v="9"/>
    <x v="4"/>
    <x v="2"/>
    <n v="10607"/>
    <n v="10607"/>
    <n v="4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.21.47"/>
    <n v="4"/>
    <n v="17"/>
    <n v="56.17"/>
    <n v="6"/>
    <n v="15"/>
    <s v="DNR"/>
    <m/>
    <m/>
    <n v="32"/>
    <n v="11"/>
    <n v="10"/>
    <m/>
    <m/>
    <m/>
    <m/>
    <m/>
    <m/>
    <m/>
    <m/>
    <m/>
    <m/>
    <m/>
    <m/>
    <m/>
    <m/>
    <m/>
    <m/>
    <m/>
    <m/>
    <m/>
    <m/>
    <m/>
    <n v="0"/>
    <x v="44"/>
    <e v="#REF!"/>
    <n v="0"/>
    <n v="10"/>
  </r>
  <r>
    <x v="5"/>
    <x v="0"/>
    <x v="417"/>
    <d v="1999-10-04T00:00:00"/>
    <x v="2"/>
    <x v="43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18"/>
    <m/>
    <x v="2"/>
    <x v="1"/>
    <x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.05.43.94"/>
    <n v="3"/>
    <n v="19"/>
    <m/>
    <m/>
    <m/>
    <m/>
    <m/>
    <m/>
    <m/>
    <m/>
    <m/>
    <m/>
    <m/>
    <m/>
    <m/>
    <m/>
    <m/>
    <n v="1"/>
    <x v="4"/>
    <e v="#REF!"/>
    <n v="0"/>
    <n v="19"/>
  </r>
  <r>
    <x v="5"/>
    <x v="0"/>
    <x v="419"/>
    <d v="2001-01-27T00:00:00"/>
    <x v="9"/>
    <x v="4"/>
    <x v="2"/>
    <n v="10608"/>
    <n v="10608"/>
    <n v="185"/>
    <s v="19.33.27"/>
    <n v="1"/>
    <n v="26"/>
    <s v="2.07.59"/>
    <n v="2"/>
    <n v="22"/>
    <n v="45.58"/>
    <n v="1"/>
    <n v="26"/>
    <n v="74"/>
    <n v="1"/>
    <n v="26"/>
    <s v="20.49.60"/>
    <n v="1"/>
    <n v="26"/>
    <s v="2.05.25"/>
    <n v="1"/>
    <n v="26"/>
    <n v="42.53"/>
    <n v="1"/>
    <n v="26"/>
    <n v="19.68"/>
    <n v="1"/>
    <n v="26"/>
    <n v="104"/>
    <n v="1"/>
    <n v="26"/>
    <m/>
    <m/>
    <m/>
    <s v="2.07.22"/>
    <n v="1"/>
    <n v="26"/>
    <n v="51.13"/>
    <n v="1"/>
    <n v="26"/>
    <n v="24.75"/>
    <n v="1"/>
    <n v="26"/>
    <n v="78"/>
    <n v="1"/>
    <n v="26"/>
    <s v="25.17.13"/>
    <n v="1"/>
    <n v="26"/>
    <m/>
    <n v="3"/>
    <n v="19"/>
    <m/>
    <m/>
    <m/>
    <m/>
    <m/>
    <m/>
    <m/>
    <m/>
    <m/>
    <m/>
    <m/>
    <m/>
    <m/>
    <m/>
    <m/>
    <n v="3"/>
    <x v="66"/>
    <n v="0"/>
    <n v="0"/>
    <n v="123"/>
  </r>
  <r>
    <x v="5"/>
    <x v="0"/>
    <x v="420"/>
    <d v="1999-09-08T00:00:00"/>
    <x v="9"/>
    <x v="44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21"/>
    <m/>
    <x v="9"/>
    <x v="0"/>
    <x v="1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22"/>
    <m/>
    <x v="9"/>
    <x v="38"/>
    <x v="8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23"/>
    <d v="1999-01-05T00:00:00"/>
    <x v="9"/>
    <x v="27"/>
    <x v="7"/>
    <n v="10538"/>
    <e v="#N/A"/>
    <n v="10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24"/>
    <m/>
    <x v="2"/>
    <x v="1"/>
    <x v="7"/>
    <n v="10563"/>
    <e v="#N/A"/>
    <n v="14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.12.66"/>
    <n v="11"/>
    <n v="10"/>
    <s v="1.14.60"/>
    <n v="12"/>
    <n v="9"/>
    <n v="39.549999999999997"/>
    <n v="10"/>
    <n v="11"/>
    <n v="30"/>
    <n v="12"/>
    <n v="9"/>
    <m/>
    <m/>
    <m/>
    <m/>
    <m/>
    <m/>
    <m/>
    <m/>
    <m/>
    <m/>
    <m/>
    <m/>
    <m/>
    <m/>
    <m/>
    <m/>
    <m/>
    <m/>
    <m/>
    <m/>
    <m/>
    <m/>
    <x v="29"/>
    <m/>
    <m/>
    <m/>
  </r>
  <r>
    <x v="5"/>
    <x v="0"/>
    <x v="425"/>
    <d v="2001-03-22T00:00:00"/>
    <x v="9"/>
    <x v="20"/>
    <x v="4"/>
    <s v="Pending "/>
    <e v="#N/A"/>
    <n v="154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26"/>
    <d v="2000-05-08T00:00:00"/>
    <x v="9"/>
    <x v="45"/>
    <x v="7"/>
    <n v="10563"/>
    <e v="#N/A"/>
    <n v="181"/>
    <s v="24.11.76"/>
    <n v="6"/>
    <n v="15"/>
    <s v="2.55.98"/>
    <n v="10"/>
    <n v="11"/>
    <s v="1.12.00"/>
    <n v="10"/>
    <n v="11"/>
    <n v="37"/>
    <n v="9"/>
    <n v="12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3"/>
    <n v="0"/>
    <n v="0"/>
    <n v="12"/>
  </r>
  <r>
    <x v="5"/>
    <x v="0"/>
    <x v="427"/>
    <d v="1999-01-24T00:00:00"/>
    <x v="9"/>
    <x v="27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28"/>
    <d v="2001-12-17T00:00:00"/>
    <x v="9"/>
    <x v="4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29"/>
    <d v="2000-03-22T00:00:00"/>
    <x v="9"/>
    <x v="0"/>
    <x v="7"/>
    <n v="10983"/>
    <e v="#N/A"/>
    <n v="138"/>
    <s v="23.29.14"/>
    <n v="5"/>
    <n v="16"/>
    <s v="2.46.06"/>
    <n v="9"/>
    <n v="12"/>
    <s v="1.08.50"/>
    <n v="9"/>
    <n v="12"/>
    <n v="40"/>
    <n v="8"/>
    <n v="13"/>
    <m/>
    <m/>
    <e v="#N/A"/>
    <m/>
    <m/>
    <e v="#N/A"/>
    <m/>
    <m/>
    <e v="#N/A"/>
    <m/>
    <m/>
    <e v="#N/A"/>
    <e v="#N/A"/>
    <m/>
    <m/>
    <m/>
    <m/>
    <m/>
    <s v="2.47.36"/>
    <n v="9"/>
    <n v="12"/>
    <s v="1.05.75"/>
    <n v="10"/>
    <n v="11"/>
    <n v="31.85"/>
    <n v="8"/>
    <n v="13"/>
    <n v="36"/>
    <n v="9"/>
    <n v="12"/>
    <m/>
    <m/>
    <m/>
    <m/>
    <m/>
    <m/>
    <m/>
    <m/>
    <m/>
    <m/>
    <m/>
    <m/>
    <m/>
    <m/>
    <m/>
    <m/>
    <m/>
    <m/>
    <m/>
    <m/>
    <m/>
    <n v="1"/>
    <x v="60"/>
    <n v="0"/>
    <n v="0"/>
    <n v="25"/>
  </r>
  <r>
    <x v="5"/>
    <x v="0"/>
    <x v="430"/>
    <d v="2000-07-01T00:00:00"/>
    <x v="9"/>
    <x v="47"/>
    <x v="4"/>
    <n v="2752"/>
    <e v="#N/A"/>
    <n v="88"/>
    <s v="21.23.96"/>
    <n v="2"/>
    <n v="22"/>
    <s v="2.27.14"/>
    <n v="4"/>
    <n v="17"/>
    <s v="1.04.45"/>
    <n v="8"/>
    <n v="13"/>
    <n v="52"/>
    <n v="3"/>
    <n v="19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4"/>
    <n v="0"/>
    <n v="0"/>
    <n v="19"/>
  </r>
  <r>
    <x v="5"/>
    <x v="0"/>
    <x v="431"/>
    <d v="1999-05-14T00:00:00"/>
    <x v="9"/>
    <x v="48"/>
    <x v="4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32"/>
    <m/>
    <x v="9"/>
    <x v="0"/>
    <x v="12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33"/>
    <d v="2001-08-02T00:00:00"/>
    <x v="9"/>
    <x v="4"/>
    <x v="2"/>
    <n v="10601"/>
    <e v="#N/A"/>
    <n v="6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33"/>
    <d v="2001-08-02T00:00:00"/>
    <x v="9"/>
    <x v="4"/>
    <x v="2"/>
    <n v="10601"/>
    <e v="#N/A"/>
    <n v="65"/>
    <m/>
    <m/>
    <m/>
    <m/>
    <m/>
    <e v="#N/A"/>
    <m/>
    <m/>
    <m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0"/>
    <x v="434"/>
    <d v="2001-11-22T00:00:00"/>
    <x v="9"/>
    <x v="11"/>
    <x v="0"/>
    <n v="1054"/>
    <n v="1054"/>
    <n v="68"/>
    <s v="28.03.93"/>
    <n v="8"/>
    <n v="13"/>
    <s v="2.41.20"/>
    <n v="8"/>
    <n v="13"/>
    <n v="58.65"/>
    <n v="5"/>
    <n v="16"/>
    <n v="42"/>
    <n v="6"/>
    <n v="15"/>
    <s v="26.08.52"/>
    <n v="5"/>
    <n v="16"/>
    <s v="2.38.81"/>
    <n v="4"/>
    <n v="17"/>
    <n v="50.18"/>
    <n v="4"/>
    <n v="17"/>
    <n v="23.89"/>
    <n v="4"/>
    <n v="17"/>
    <n v="67"/>
    <n v="4"/>
    <n v="17"/>
    <m/>
    <m/>
    <m/>
    <m/>
    <m/>
    <m/>
    <m/>
    <m/>
    <m/>
    <m/>
    <m/>
    <m/>
    <m/>
    <m/>
    <m/>
    <s v="31.15.24"/>
    <n v="4"/>
    <n v="17"/>
    <s v="1.07.12.74"/>
    <n v="4"/>
    <n v="17"/>
    <m/>
    <m/>
    <m/>
    <m/>
    <m/>
    <m/>
    <m/>
    <m/>
    <m/>
    <m/>
    <m/>
    <m/>
    <m/>
    <m/>
    <m/>
    <n v="3"/>
    <x v="67"/>
    <n v="0"/>
    <n v="0"/>
    <n v="66"/>
  </r>
  <r>
    <x v="5"/>
    <x v="0"/>
    <x v="435"/>
    <d v="2001-10-02T00:00:00"/>
    <x v="9"/>
    <x v="27"/>
    <x v="7"/>
    <n v="10186"/>
    <e v="#N/A"/>
    <n v="15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2.21.87"/>
    <n v="5"/>
    <n v="16"/>
    <n v="54.97"/>
    <n v="5"/>
    <n v="16"/>
    <n v="25.23"/>
    <n v="2"/>
    <n v="22"/>
    <n v="54"/>
    <n v="2"/>
    <n v="22"/>
    <m/>
    <m/>
    <m/>
    <m/>
    <m/>
    <m/>
    <m/>
    <m/>
    <m/>
    <m/>
    <m/>
    <m/>
    <m/>
    <m/>
    <m/>
    <m/>
    <m/>
    <m/>
    <m/>
    <m/>
    <m/>
    <n v="0"/>
    <x v="1"/>
    <n v="0"/>
    <n v="0"/>
    <n v="22"/>
  </r>
  <r>
    <x v="5"/>
    <x v="1"/>
    <x v="436"/>
    <d v="2001-03-10T00:00:00"/>
    <x v="9"/>
    <x v="24"/>
    <x v="0"/>
    <n v="10819"/>
    <n v="10819"/>
    <n v="118"/>
    <m/>
    <m/>
    <e v="#N/A"/>
    <m/>
    <m/>
    <e v="#N/A"/>
    <m/>
    <m/>
    <e v="#N/A"/>
    <e v="#N/A"/>
    <m/>
    <m/>
    <s v="23.05.11"/>
    <n v="1"/>
    <n v="26"/>
    <s v="2.27.22"/>
    <n v="1"/>
    <n v="26"/>
    <n v="52.65"/>
    <n v="1"/>
    <n v="26"/>
    <n v="24.35"/>
    <n v="1"/>
    <n v="26"/>
    <n v="104"/>
    <n v="1"/>
    <n v="26"/>
    <m/>
    <m/>
    <m/>
    <s v="2.28.76"/>
    <n v="2"/>
    <n v="22"/>
    <s v="1.04.50"/>
    <n v="2"/>
    <n v="22"/>
    <n v="30.3"/>
    <n v="2"/>
    <n v="22"/>
    <n v="66"/>
    <n v="2"/>
    <n v="22"/>
    <s v="26.01.83"/>
    <n v="1"/>
    <n v="26"/>
    <s v="56.30.09"/>
    <n v="1"/>
    <n v="26"/>
    <m/>
    <m/>
    <m/>
    <m/>
    <m/>
    <m/>
    <m/>
    <m/>
    <m/>
    <m/>
    <m/>
    <m/>
    <m/>
    <m/>
    <m/>
    <n v="2"/>
    <x v="68"/>
    <n v="0"/>
    <n v="0"/>
    <n v="100"/>
  </r>
  <r>
    <x v="5"/>
    <x v="1"/>
    <x v="437"/>
    <d v="2000-07-11T00:00:00"/>
    <x v="9"/>
    <x v="4"/>
    <x v="2"/>
    <n v="2653"/>
    <e v="#N/A"/>
    <n v="18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s v="2.26.81"/>
    <n v="1"/>
    <n v="26"/>
    <s v="1.00.78"/>
    <n v="1"/>
    <n v="26"/>
    <n v="27.66"/>
    <n v="1"/>
    <n v="26"/>
    <n v="78"/>
    <n v="1"/>
    <n v="26"/>
    <m/>
    <m/>
    <m/>
    <m/>
    <m/>
    <m/>
    <m/>
    <m/>
    <m/>
    <m/>
    <m/>
    <m/>
    <m/>
    <m/>
    <m/>
    <m/>
    <m/>
    <m/>
    <m/>
    <m/>
    <m/>
    <n v="0"/>
    <x v="3"/>
    <n v="0"/>
    <n v="0"/>
    <n v="26"/>
  </r>
  <r>
    <x v="5"/>
    <x v="1"/>
    <x v="438"/>
    <d v="1999-06-09T00:00:00"/>
    <x v="9"/>
    <x v="49"/>
    <x v="0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39"/>
    <d v="2001-12-28T00:00:00"/>
    <x v="9"/>
    <x v="24"/>
    <x v="0"/>
    <n v="10593"/>
    <n v="10593"/>
    <n v="14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s v="31.17.61"/>
    <n v="2"/>
    <n v="22"/>
    <m/>
    <m/>
    <m/>
    <m/>
    <m/>
    <m/>
    <m/>
    <m/>
    <m/>
    <m/>
    <m/>
    <m/>
    <m/>
    <m/>
    <m/>
    <m/>
    <m/>
    <m/>
    <n v="0"/>
    <x v="1"/>
    <n v="0"/>
    <n v="0"/>
    <n v="22"/>
  </r>
  <r>
    <x v="5"/>
    <x v="1"/>
    <x v="440"/>
    <d v="2000-05-26T00:00:00"/>
    <x v="9"/>
    <x v="39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41"/>
    <d v="2000-05-26T00:00:00"/>
    <x v="9"/>
    <x v="2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42"/>
    <d v="2000-10-27T00:00:00"/>
    <x v="9"/>
    <x v="2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43"/>
    <d v="2001-10-05T00:00:00"/>
    <x v="9"/>
    <x v="7"/>
    <x v="4"/>
    <n v="10627"/>
    <n v="10627"/>
    <n v="60"/>
    <s v="32.18.90"/>
    <n v="2"/>
    <n v="22"/>
    <s v="3.19.99"/>
    <n v="2"/>
    <n v="22"/>
    <s v="1.27.29"/>
    <n v="2"/>
    <n v="22"/>
    <n v="66"/>
    <n v="2"/>
    <n v="22"/>
    <s v="31.44.64"/>
    <n v="2"/>
    <n v="22"/>
    <s v="3.27.63"/>
    <n v="2"/>
    <n v="22"/>
    <s v="1.09.45"/>
    <n v="2"/>
    <n v="22"/>
    <n v="31.6"/>
    <n v="2"/>
    <n v="22"/>
    <n v="88"/>
    <n v="2"/>
    <n v="22"/>
    <m/>
    <m/>
    <m/>
    <m/>
    <m/>
    <m/>
    <m/>
    <m/>
    <m/>
    <m/>
    <m/>
    <m/>
    <m/>
    <m/>
    <m/>
    <s v="39.42.52"/>
    <n v="3"/>
    <n v="19"/>
    <s v="1.07.42.54"/>
    <n v="2"/>
    <n v="22"/>
    <m/>
    <m/>
    <m/>
    <m/>
    <m/>
    <m/>
    <m/>
    <m/>
    <m/>
    <m/>
    <m/>
    <m/>
    <m/>
    <m/>
    <m/>
    <n v="3"/>
    <x v="2"/>
    <n v="0"/>
    <n v="0"/>
    <n v="85"/>
  </r>
  <r>
    <x v="5"/>
    <x v="1"/>
    <x v="444"/>
    <d v="1999-08-11T00:00:00"/>
    <x v="9"/>
    <x v="24"/>
    <x v="0"/>
    <n v="0"/>
    <e v="#N/A"/>
    <n v="78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45"/>
    <d v="2001-09-08T00:00:00"/>
    <x v="9"/>
    <x v="50"/>
    <x v="8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46"/>
    <d v="2000-10-05T00:00:00"/>
    <x v="9"/>
    <x v="2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47"/>
    <d v="2000-12-12T00:00:00"/>
    <x v="9"/>
    <x v="26"/>
    <x v="1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48"/>
    <d v="1999-03-30T00:00:00"/>
    <x v="9"/>
    <x v="29"/>
    <x v="7"/>
    <m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49"/>
    <d v="1999-09-19T00:00:00"/>
    <x v="9"/>
    <x v="24"/>
    <x v="0"/>
    <n v="10663"/>
    <e v="#N/A"/>
    <n v="79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50"/>
    <d v="2000-03-21T00:00:00"/>
    <x v="9"/>
    <x v="49"/>
    <x v="0"/>
    <n v="10846"/>
    <e v="#N/A"/>
    <m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51"/>
    <d v="2001-09-26T00:00:00"/>
    <x v="9"/>
    <x v="24"/>
    <x v="0"/>
    <m/>
    <e v="#N/A"/>
    <n v="165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52"/>
    <d v="2000-08-14T00:00:00"/>
    <x v="9"/>
    <x v="51"/>
    <x v="0"/>
    <n v="10063"/>
    <e v="#N/A"/>
    <n v="80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  <r>
    <x v="5"/>
    <x v="1"/>
    <x v="453"/>
    <d v="2000-07-12T00:00:00"/>
    <x v="9"/>
    <x v="29"/>
    <x v="7"/>
    <n v="10951"/>
    <e v="#N/A"/>
    <n v="186"/>
    <s v="29.56.06"/>
    <n v="1"/>
    <n v="26"/>
    <s v="3.16.36"/>
    <n v="1"/>
    <n v="26"/>
    <s v="1.23.42"/>
    <n v="1"/>
    <n v="26"/>
    <n v="78"/>
    <n v="1"/>
    <n v="26"/>
    <m/>
    <m/>
    <e v="#N/A"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n v="1"/>
    <x v="3"/>
    <n v="0"/>
    <n v="0"/>
    <n v="26"/>
  </r>
  <r>
    <x v="5"/>
    <x v="1"/>
    <x v="454"/>
    <d v="2001-06-03T00:00:00"/>
    <x v="9"/>
    <x v="24"/>
    <x v="0"/>
    <n v="0"/>
    <e v="#N/A"/>
    <n v="62"/>
    <m/>
    <m/>
    <e v="#N/A"/>
    <m/>
    <m/>
    <e v="#N/A"/>
    <m/>
    <m/>
    <e v="#N/A"/>
    <e v="#N/A"/>
    <m/>
    <m/>
    <m/>
    <m/>
    <e v="#N/A"/>
    <m/>
    <m/>
    <e v="#N/A"/>
    <m/>
    <m/>
    <e v="#N/A"/>
    <m/>
    <m/>
    <e v="#N/A"/>
    <e v="#N/A"/>
    <m/>
    <m/>
    <m/>
    <m/>
    <m/>
    <m/>
    <m/>
    <e v="#N/A"/>
    <m/>
    <m/>
    <e v="#N/A"/>
    <m/>
    <m/>
    <e v="#N/A"/>
    <e v="#N/A"/>
    <m/>
    <m/>
    <m/>
    <m/>
    <m/>
    <m/>
    <m/>
    <m/>
    <m/>
    <m/>
    <m/>
    <m/>
    <m/>
    <m/>
    <m/>
    <m/>
    <m/>
    <m/>
    <m/>
    <m/>
    <m/>
    <m/>
    <m/>
    <n v="0"/>
    <x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56" applyNumberFormats="0" applyBorderFormats="0" applyFontFormats="0" applyPatternFormats="0" applyAlignmentFormats="0" applyWidthHeightFormats="1" dataCaption="#" updatedVersion="6" minRefreshableVersion="3" showCalcMbrs="0" useAutoFormatting="1" itemPrintTitles="1" createdVersion="3" indent="0" outline="1" outlineData="1" multipleFieldFilters="0" rowHeaderCaption="GCU School League '18-Race 6">
  <location ref="A4:G198" firstHeaderRow="1" firstDataRow="2" firstDataCol="1" rowPageCount="1" colPageCount="1"/>
  <pivotFields count="78">
    <pivotField axis="axisRow" showAll="0" defaultSubtotal="0">
      <items count="8">
        <item x="0"/>
        <item x="1"/>
        <item x="2"/>
        <item x="3"/>
        <item x="4"/>
        <item x="5"/>
        <item m="1" x="7"/>
        <item m="1" x="6"/>
      </items>
    </pivotField>
    <pivotField axis="axisRow" showAll="0" defaultSubtotal="0">
      <items count="4">
        <item x="1"/>
        <item x="0"/>
        <item m="1" x="2"/>
        <item m="1" x="3"/>
      </items>
    </pivotField>
    <pivotField axis="axisRow" showAll="0" sortType="descending">
      <items count="513">
        <item x="146"/>
        <item x="350"/>
        <item x="57"/>
        <item x="147"/>
        <item m="1" x="478"/>
        <item m="1" x="476"/>
        <item m="1" x="479"/>
        <item x="241"/>
        <item x="436"/>
        <item x="242"/>
        <item x="118"/>
        <item x="377"/>
        <item x="352"/>
        <item x="244"/>
        <item x="150"/>
        <item x="378"/>
        <item x="60"/>
        <item x="290"/>
        <item x="353"/>
        <item x="354"/>
        <item x="379"/>
        <item x="131"/>
        <item x="119"/>
        <item x="245"/>
        <item x="153"/>
        <item m="1" x="474"/>
        <item m="1" x="493"/>
        <item x="154"/>
        <item x="120"/>
        <item m="1" x="461"/>
        <item x="356"/>
        <item x="53"/>
        <item m="1" x="510"/>
        <item x="64"/>
        <item x="437"/>
        <item x="121"/>
        <item x="155"/>
        <item x="156"/>
        <item x="65"/>
        <item x="157"/>
        <item m="1" x="485"/>
        <item x="299"/>
        <item x="384"/>
        <item x="159"/>
        <item x="54"/>
        <item x="438"/>
        <item x="186"/>
        <item x="19"/>
        <item x="292"/>
        <item x="385"/>
        <item x="68"/>
        <item x="161"/>
        <item x="358"/>
        <item x="295"/>
        <item x="297"/>
        <item m="1" x="503"/>
        <item x="162"/>
        <item x="69"/>
        <item x="359"/>
        <item x="163"/>
        <item m="1" x="462"/>
        <item x="22"/>
        <item x="164"/>
        <item x="300"/>
        <item x="23"/>
        <item x="246"/>
        <item x="0"/>
        <item x="71"/>
        <item x="165"/>
        <item x="168"/>
        <item x="386"/>
        <item x="302"/>
        <item x="440"/>
        <item x="441"/>
        <item x="1"/>
        <item x="124"/>
        <item x="442"/>
        <item x="166"/>
        <item x="387"/>
        <item x="249"/>
        <item x="72"/>
        <item x="443"/>
        <item x="73"/>
        <item x="74"/>
        <item x="303"/>
        <item x="198"/>
        <item x="388"/>
        <item x="76"/>
        <item x="304"/>
        <item x="8"/>
        <item x="126"/>
        <item x="169"/>
        <item x="306"/>
        <item x="250"/>
        <item x="389"/>
        <item m="1" x="456"/>
        <item x="78"/>
        <item x="390"/>
        <item x="307"/>
        <item x="391"/>
        <item x="81"/>
        <item x="308"/>
        <item x="309"/>
        <item x="393"/>
        <item x="251"/>
        <item x="158"/>
        <item m="1" x="470"/>
        <item m="1" x="494"/>
        <item x="85"/>
        <item x="173"/>
        <item x="174"/>
        <item x="175"/>
        <item x="254"/>
        <item x="255"/>
        <item x="434"/>
        <item x="178"/>
        <item x="360"/>
        <item x="256"/>
        <item x="182"/>
        <item x="311"/>
        <item x="184"/>
        <item x="257"/>
        <item x="185"/>
        <item m="1" x="490"/>
        <item x="129"/>
        <item x="395"/>
        <item x="396"/>
        <item x="86"/>
        <item x="87"/>
        <item x="397"/>
        <item x="187"/>
        <item m="1" x="482"/>
        <item x="259"/>
        <item x="260"/>
        <item x="398"/>
        <item x="399"/>
        <item x="313"/>
        <item x="88"/>
        <item x="400"/>
        <item x="90"/>
        <item x="191"/>
        <item x="14"/>
        <item x="401"/>
        <item x="402"/>
        <item x="192"/>
        <item x="444"/>
        <item x="403"/>
        <item x="193"/>
        <item x="59"/>
        <item x="92"/>
        <item x="261"/>
        <item x="404"/>
        <item x="93"/>
        <item x="315"/>
        <item x="263"/>
        <item x="316"/>
        <item x="130"/>
        <item m="1" x="471"/>
        <item x="317"/>
        <item x="405"/>
        <item x="197"/>
        <item x="10"/>
        <item x="445"/>
        <item x="362"/>
        <item x="363"/>
        <item x="265"/>
        <item x="199"/>
        <item x="36"/>
        <item x="319"/>
        <item m="1" x="492"/>
        <item x="407"/>
        <item x="133"/>
        <item x="408"/>
        <item x="201"/>
        <item x="203"/>
        <item m="1" x="496"/>
        <item x="320"/>
        <item x="204"/>
        <item x="205"/>
        <item x="409"/>
        <item m="1" x="484"/>
        <item x="321"/>
        <item x="100"/>
        <item m="1" x="504"/>
        <item x="364"/>
        <item x="446"/>
        <item x="447"/>
        <item x="134"/>
        <item x="269"/>
        <item x="366"/>
        <item x="270"/>
        <item x="271"/>
        <item x="413"/>
        <item x="272"/>
        <item x="325"/>
        <item x="40"/>
        <item x="326"/>
        <item x="380"/>
        <item x="281"/>
        <item x="209"/>
        <item x="448"/>
        <item x="210"/>
        <item x="273"/>
        <item x="102"/>
        <item x="449"/>
        <item x="450"/>
        <item x="212"/>
        <item x="42"/>
        <item x="43"/>
        <item x="136"/>
        <item x="213"/>
        <item x="327"/>
        <item x="415"/>
        <item x="214"/>
        <item x="137"/>
        <item x="328"/>
        <item x="104"/>
        <item x="294"/>
        <item x="105"/>
        <item x="44"/>
        <item x="45"/>
        <item x="215"/>
        <item x="417"/>
        <item x="216"/>
        <item x="217"/>
        <item x="330"/>
        <item x="451"/>
        <item x="331"/>
        <item x="219"/>
        <item m="1" x="486"/>
        <item x="419"/>
        <item x="332"/>
        <item x="333"/>
        <item x="452"/>
        <item x="221"/>
        <item x="394"/>
        <item x="334"/>
        <item x="335"/>
        <item x="336"/>
        <item x="338"/>
        <item x="370"/>
        <item x="420"/>
        <item x="421"/>
        <item x="223"/>
        <item x="422"/>
        <item x="224"/>
        <item x="453"/>
        <item x="275"/>
        <item x="423"/>
        <item x="276"/>
        <item x="225"/>
        <item x="277"/>
        <item x="371"/>
        <item x="339"/>
        <item x="190"/>
        <item x="340"/>
        <item x="341"/>
        <item x="372"/>
        <item x="253"/>
        <item m="1" x="491"/>
        <item x="141"/>
        <item x="373"/>
        <item x="342"/>
        <item x="279"/>
        <item x="454"/>
        <item x="344"/>
        <item x="427"/>
        <item x="428"/>
        <item x="346"/>
        <item m="1" x="466"/>
        <item m="1" x="497"/>
        <item x="6"/>
        <item x="222"/>
        <item x="58"/>
        <item m="1" x="488"/>
        <item x="50"/>
        <item x="229"/>
        <item x="374"/>
        <item x="208"/>
        <item m="1" x="507"/>
        <item x="282"/>
        <item x="112"/>
        <item x="430"/>
        <item x="231"/>
        <item m="1" x="505"/>
        <item x="234"/>
        <item m="1" x="460"/>
        <item x="431"/>
        <item x="237"/>
        <item x="238"/>
        <item x="432"/>
        <item x="433"/>
        <item x="239"/>
        <item x="414"/>
        <item x="240"/>
        <item m="1" x="472"/>
        <item x="376"/>
        <item x="283"/>
        <item x="115"/>
        <item x="284"/>
        <item x="285"/>
        <item x="435"/>
        <item x="144"/>
        <item x="145"/>
        <item m="1" x="455"/>
        <item x="46"/>
        <item x="55"/>
        <item x="15"/>
        <item x="11"/>
        <item x="41"/>
        <item x="80"/>
        <item m="1" x="469"/>
        <item x="127"/>
        <item x="262"/>
        <item m="1" x="489"/>
        <item x="293"/>
        <item x="288"/>
        <item x="343"/>
        <item x="357"/>
        <item x="355"/>
        <item x="439"/>
        <item m="1" x="459"/>
        <item x="227"/>
        <item x="226"/>
        <item x="202"/>
        <item x="287"/>
        <item x="211"/>
        <item x="176"/>
        <item x="247"/>
        <item x="258"/>
        <item x="286"/>
        <item x="268"/>
        <item m="1" x="481"/>
        <item m="1" x="498"/>
        <item x="13"/>
        <item x="18"/>
        <item x="27"/>
        <item m="1" x="487"/>
        <item x="34"/>
        <item x="51"/>
        <item x="77"/>
        <item x="172"/>
        <item x="180"/>
        <item x="177"/>
        <item x="183"/>
        <item x="337"/>
        <item x="368"/>
        <item x="274"/>
        <item x="425"/>
        <item x="305"/>
        <item x="322"/>
        <item m="1" x="480"/>
        <item x="367"/>
        <item x="381"/>
        <item x="91"/>
        <item x="235"/>
        <item x="116"/>
        <item x="84"/>
        <item x="233"/>
        <item m="1" x="508"/>
        <item x="98"/>
        <item m="1" x="465"/>
        <item x="151"/>
        <item x="318"/>
        <item x="148"/>
        <item x="289"/>
        <item x="410"/>
        <item x="310"/>
        <item m="1" x="502"/>
        <item x="349"/>
        <item x="135"/>
        <item x="232"/>
        <item m="1" x="506"/>
        <item x="170"/>
        <item m="1" x="468"/>
        <item x="20"/>
        <item x="142"/>
        <item x="67"/>
        <item x="361"/>
        <item x="267"/>
        <item x="296"/>
        <item x="35"/>
        <item x="301"/>
        <item m="1" x="483"/>
        <item x="17"/>
        <item x="206"/>
        <item x="181"/>
        <item x="61"/>
        <item m="1" x="477"/>
        <item x="383"/>
        <item m="1" x="457"/>
        <item x="99"/>
        <item x="128"/>
        <item x="33"/>
        <item x="28"/>
        <item m="1" x="509"/>
        <item x="21"/>
        <item x="123"/>
        <item x="117"/>
        <item x="429"/>
        <item m="1" x="458"/>
        <item m="1" x="475"/>
        <item x="3"/>
        <item m="1" x="473"/>
        <item m="1" x="467"/>
        <item m="1" x="463"/>
        <item m="1" x="499"/>
        <item x="122"/>
        <item m="1" x="500"/>
        <item m="1" x="501"/>
        <item x="243"/>
        <item m="1" x="495"/>
        <item x="375"/>
        <item x="382"/>
        <item x="426"/>
        <item m="1" x="464"/>
        <item x="160"/>
        <item x="7"/>
        <item x="2"/>
        <item x="56"/>
        <item x="52"/>
        <item x="48"/>
        <item x="47"/>
        <item x="39"/>
        <item x="38"/>
        <item x="32"/>
        <item x="30"/>
        <item x="25"/>
        <item x="12"/>
        <item x="29"/>
        <item x="24"/>
        <item x="49"/>
        <item x="16"/>
        <item x="143"/>
        <item x="114"/>
        <item x="107"/>
        <item x="106"/>
        <item x="139"/>
        <item x="97"/>
        <item x="96"/>
        <item x="94"/>
        <item x="82"/>
        <item x="111"/>
        <item x="95"/>
        <item x="70"/>
        <item x="66"/>
        <item x="62"/>
        <item x="101"/>
        <item x="125"/>
        <item x="264"/>
        <item x="236"/>
        <item x="220"/>
        <item x="207"/>
        <item x="200"/>
        <item x="196"/>
        <item x="195"/>
        <item x="189"/>
        <item x="188"/>
        <item x="278"/>
        <item x="280"/>
        <item x="167"/>
        <item x="365"/>
        <item x="351"/>
        <item m="1" x="511"/>
        <item x="291"/>
        <item x="412"/>
        <item x="113"/>
        <item x="103"/>
        <item x="108"/>
        <item x="171"/>
        <item x="324"/>
        <item x="348"/>
        <item x="411"/>
        <item x="179"/>
        <item x="314"/>
        <item x="89"/>
        <item x="230"/>
        <item x="109"/>
        <item x="149"/>
        <item x="63"/>
        <item x="152"/>
        <item x="110"/>
        <item x="312"/>
        <item x="31"/>
        <item x="26"/>
        <item x="266"/>
        <item x="194"/>
        <item x="424"/>
        <item x="406"/>
        <item x="416"/>
        <item x="252"/>
        <item x="347"/>
        <item x="392"/>
        <item x="248"/>
        <item x="140"/>
        <item x="83"/>
        <item x="4"/>
        <item x="5"/>
        <item x="9"/>
        <item x="37"/>
        <item x="79"/>
        <item x="75"/>
        <item x="132"/>
        <item x="138"/>
        <item x="218"/>
        <item x="228"/>
        <item x="369"/>
        <item x="329"/>
        <item x="323"/>
        <item x="345"/>
        <item x="298"/>
        <item x="418"/>
        <item t="default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multipleItemSelectionAllowed="1"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numFmtId="1" multipleItemSelectionAllowed="1" showAll="0" defaultSubtotal="0"/>
    <pivotField axis="axisPage" dataField="1" numFmtId="1" multipleItemSelectionAllowed="1" showAll="0">
      <items count="89">
        <item h="1" x="0"/>
        <item x="23"/>
        <item x="24"/>
        <item x="35"/>
        <item x="22"/>
        <item x="20"/>
        <item x="15"/>
        <item x="14"/>
        <item x="36"/>
        <item x="29"/>
        <item x="44"/>
        <item x="10"/>
        <item x="33"/>
        <item x="30"/>
        <item x="28"/>
        <item x="19"/>
        <item x="11"/>
        <item x="46"/>
        <item x="4"/>
        <item x="1"/>
        <item x="21"/>
        <item m="1" x="81"/>
        <item x="3"/>
        <item x="41"/>
        <item m="1" x="84"/>
        <item m="1" x="85"/>
        <item x="54"/>
        <item x="8"/>
        <item x="38"/>
        <item m="1" x="69"/>
        <item x="56"/>
        <item x="52"/>
        <item x="40"/>
        <item x="32"/>
        <item m="1" x="83"/>
        <item m="1" x="75"/>
        <item x="18"/>
        <item x="34"/>
        <item m="1" x="72"/>
        <item x="42"/>
        <item x="48"/>
        <item x="55"/>
        <item x="67"/>
        <item x="27"/>
        <item x="62"/>
        <item x="53"/>
        <item m="1" x="86"/>
        <item m="1" x="77"/>
        <item x="43"/>
        <item m="1" x="70"/>
        <item m="1" x="82"/>
        <item m="1" x="74"/>
        <item x="60"/>
        <item x="58"/>
        <item m="1" x="73"/>
        <item x="57"/>
        <item x="65"/>
        <item x="45"/>
        <item h="1" m="1" x="76"/>
        <item m="1" x="79"/>
        <item x="68"/>
        <item x="49"/>
        <item m="1" x="71"/>
        <item x="5"/>
        <item x="51"/>
        <item m="1" x="80"/>
        <item m="1" x="78"/>
        <item m="1" x="87"/>
        <item x="2"/>
        <item x="61"/>
        <item x="64"/>
        <item x="59"/>
        <item x="12"/>
        <item x="13"/>
        <item x="16"/>
        <item x="6"/>
        <item x="17"/>
        <item x="9"/>
        <item x="7"/>
        <item x="31"/>
        <item x="25"/>
        <item x="39"/>
        <item x="37"/>
        <item x="26"/>
        <item x="47"/>
        <item x="50"/>
        <item x="63"/>
        <item x="66"/>
        <item t="default"/>
      </items>
    </pivotField>
    <pivotField showAll="0" defaultSubtotal="0"/>
    <pivotField numFmtId="1" showAll="0" defaultSubtotal="0"/>
    <pivotField showAll="0" defaultSubtotal="0"/>
  </pivotFields>
  <rowFields count="3">
    <field x="0"/>
    <field x="1"/>
    <field x="2"/>
  </rowFields>
  <rowItems count="193">
    <i>
      <x/>
    </i>
    <i r="1">
      <x v="1"/>
    </i>
    <i r="2">
      <x v="417"/>
    </i>
    <i r="2">
      <x v="402"/>
    </i>
    <i r="2">
      <x v="496"/>
    </i>
    <i r="2">
      <x v="418"/>
    </i>
    <i r="2">
      <x v="497"/>
    </i>
    <i>
      <x v="1"/>
    </i>
    <i r="1">
      <x/>
    </i>
    <i r="2">
      <x v="419"/>
    </i>
    <i r="2">
      <x v="498"/>
    </i>
    <i r="2">
      <x v="306"/>
    </i>
    <i r="1">
      <x v="1"/>
    </i>
    <i r="2">
      <x v="161"/>
    </i>
    <i r="2">
      <x v="89"/>
    </i>
    <i r="2">
      <x v="141"/>
    </i>
    <i r="2">
      <x v="396"/>
    </i>
    <i r="2">
      <x v="430"/>
    </i>
    <i r="2">
      <x v="336"/>
    </i>
    <i r="2">
      <x v="429"/>
    </i>
    <i r="2">
      <x v="394"/>
    </i>
    <i r="2">
      <x v="308"/>
    </i>
    <i r="2">
      <x v="334"/>
    </i>
    <i r="2">
      <x v="393"/>
    </i>
    <i r="2">
      <x v="423"/>
    </i>
    <i r="2">
      <x v="428"/>
    </i>
    <i r="2">
      <x v="431"/>
    </i>
    <i r="2">
      <x v="432"/>
    </i>
    <i r="2">
      <x v="426"/>
    </i>
    <i r="2">
      <x v="307"/>
    </i>
    <i r="2">
      <x v="499"/>
    </i>
    <i r="2">
      <x v="483"/>
    </i>
    <i r="2">
      <x v="427"/>
    </i>
    <i r="2">
      <x v="484"/>
    </i>
    <i r="2">
      <x v="425"/>
    </i>
    <i r="2">
      <x v="422"/>
    </i>
    <i r="2">
      <x v="420"/>
    </i>
    <i r="2">
      <x v="421"/>
    </i>
    <i>
      <x v="2"/>
    </i>
    <i r="1">
      <x/>
    </i>
    <i r="2">
      <x v="148"/>
    </i>
    <i r="2">
      <x v="391"/>
    </i>
    <i r="2">
      <x v="407"/>
    </i>
    <i r="2">
      <x v="10"/>
    </i>
    <i r="2">
      <x v="392"/>
    </i>
    <i r="2">
      <x v="501"/>
    </i>
    <i r="2">
      <x v="500"/>
    </i>
    <i r="2">
      <x v="494"/>
    </i>
    <i r="2">
      <x v="302"/>
    </i>
    <i r="2">
      <x v="433"/>
    </i>
    <i r="1">
      <x v="1"/>
    </i>
    <i r="2">
      <x v="273"/>
    </i>
    <i r="2">
      <x v="96"/>
    </i>
    <i r="2">
      <x v="447"/>
    </i>
    <i r="2">
      <x v="149"/>
    </i>
    <i r="2">
      <x v="477"/>
    </i>
    <i r="2">
      <x v="387"/>
    </i>
    <i r="2">
      <x v="443"/>
    </i>
    <i r="2">
      <x v="156"/>
    </i>
    <i r="2">
      <x v="310"/>
    </i>
    <i r="2">
      <x v="448"/>
    </i>
    <i r="2">
      <x v="442"/>
    </i>
    <i r="2">
      <x v="436"/>
    </i>
    <i r="2">
      <x v="434"/>
    </i>
    <i r="2">
      <x v="437"/>
    </i>
    <i r="2">
      <x v="152"/>
    </i>
    <i r="2">
      <x v="475"/>
    </i>
    <i r="2">
      <x v="446"/>
    </i>
    <i r="2">
      <x v="445"/>
    </i>
    <i r="2">
      <x v="495"/>
    </i>
    <i r="2">
      <x v="340"/>
    </i>
    <i r="2">
      <x v="21"/>
    </i>
    <i r="2">
      <x v="502"/>
    </i>
    <i r="2">
      <x v="481"/>
    </i>
    <i r="2">
      <x v="479"/>
    </i>
    <i r="2">
      <x v="503"/>
    </i>
    <i r="2">
      <x v="439"/>
    </i>
    <i r="2">
      <x v="435"/>
    </i>
    <i r="2">
      <x v="441"/>
    </i>
    <i r="2">
      <x v="466"/>
    </i>
    <i r="2">
      <x v="440"/>
    </i>
    <i r="2">
      <x v="438"/>
    </i>
    <i r="2">
      <x v="467"/>
    </i>
    <i r="2">
      <x v="468"/>
    </i>
    <i>
      <x v="3"/>
    </i>
    <i r="1">
      <x/>
    </i>
    <i r="2">
      <x v="69"/>
    </i>
    <i r="2">
      <x v="93"/>
    </i>
    <i r="2">
      <x v="105"/>
    </i>
    <i r="2">
      <x v="254"/>
    </i>
    <i r="2">
      <x v="272"/>
    </i>
    <i r="2">
      <x v="278"/>
    </i>
    <i r="2">
      <x v="410"/>
    </i>
    <i r="2">
      <x v="328"/>
    </i>
    <i r="2">
      <x v="449"/>
    </i>
    <i r="2">
      <x v="493"/>
    </i>
    <i r="2">
      <x v="193"/>
    </i>
    <i r="2">
      <x v="188"/>
    </i>
    <i r="1">
      <x v="1"/>
    </i>
    <i r="2">
      <x v="3"/>
    </i>
    <i r="2">
      <x v="416"/>
    </i>
    <i r="2">
      <x v="490"/>
    </i>
    <i r="2">
      <x v="46"/>
    </i>
    <i r="2">
      <x v="178"/>
    </i>
    <i r="2">
      <x v="486"/>
    </i>
    <i r="2">
      <x v="456"/>
    </i>
    <i r="2">
      <x v="85"/>
    </i>
    <i r="2">
      <x v="140"/>
    </i>
    <i r="2">
      <x v="59"/>
    </i>
    <i r="2">
      <x v="458"/>
    </i>
    <i r="2">
      <x v="199"/>
    </i>
    <i r="2">
      <x v="453"/>
    </i>
    <i r="2">
      <x v="459"/>
    </i>
    <i r="2">
      <x v="342"/>
    </i>
    <i r="2">
      <x v="364"/>
    </i>
    <i r="2">
      <x v="504"/>
    </i>
    <i r="2">
      <x v="473"/>
    </i>
    <i r="2">
      <x v="505"/>
    </i>
    <i r="2">
      <x v="478"/>
    </i>
    <i r="2">
      <x v="258"/>
    </i>
    <i r="2">
      <x v="480"/>
    </i>
    <i r="2">
      <x v="451"/>
    </i>
    <i r="2">
      <x v="452"/>
    </i>
    <i r="2">
      <x v="362"/>
    </i>
    <i r="2">
      <x v="292"/>
    </i>
    <i r="2">
      <x v="198"/>
    </i>
    <i r="2">
      <x v="450"/>
    </i>
    <i r="2">
      <x v="476"/>
    </i>
    <i r="2">
      <x v="454"/>
    </i>
    <i r="2">
      <x v="455"/>
    </i>
    <i r="2">
      <x v="457"/>
    </i>
    <i r="2">
      <x v="460"/>
    </i>
    <i r="2">
      <x v="469"/>
    </i>
    <i>
      <x v="4"/>
    </i>
    <i r="1">
      <x/>
    </i>
    <i r="2">
      <x v="1"/>
    </i>
    <i r="2">
      <x v="412"/>
    </i>
    <i r="2">
      <x v="462"/>
    </i>
    <i r="2">
      <x v="163"/>
    </i>
    <i r="2">
      <x v="510"/>
    </i>
    <i r="2">
      <x v="164"/>
    </i>
    <i r="2">
      <x v="461"/>
    </i>
    <i r="2">
      <x v="378"/>
    </i>
    <i r="1">
      <x v="1"/>
    </i>
    <i r="2">
      <x v="217"/>
    </i>
    <i r="2">
      <x v="350"/>
    </i>
    <i r="2">
      <x v="470"/>
    </i>
    <i r="2">
      <x v="41"/>
    </i>
    <i r="2">
      <x v="59"/>
    </i>
    <i r="2">
      <x v="158"/>
    </i>
    <i r="2">
      <x v="363"/>
    </i>
    <i r="2">
      <x v="491"/>
    </i>
    <i r="2">
      <x v="265"/>
    </i>
    <i r="2">
      <x v="508"/>
    </i>
    <i r="2">
      <x v="317"/>
    </i>
    <i r="2">
      <x v="464"/>
    </i>
    <i r="2">
      <x v="136"/>
    </i>
    <i r="2">
      <x v="507"/>
    </i>
    <i r="2">
      <x v="17"/>
    </i>
    <i r="2">
      <x v="509"/>
    </i>
    <i r="2">
      <x v="471"/>
    </i>
    <i r="2">
      <x v="506"/>
    </i>
    <i r="2">
      <x v="474"/>
    </i>
    <i r="2">
      <x v="482"/>
    </i>
    <i>
      <x v="5"/>
    </i>
    <i r="1">
      <x/>
    </i>
    <i r="2">
      <x v="8"/>
    </i>
    <i r="2">
      <x v="81"/>
    </i>
    <i r="2">
      <x v="34"/>
    </i>
    <i r="2">
      <x v="246"/>
    </i>
    <i r="2">
      <x v="320"/>
    </i>
    <i r="1">
      <x v="1"/>
    </i>
    <i r="2">
      <x v="230"/>
    </i>
    <i r="2">
      <x v="197"/>
    </i>
    <i r="2">
      <x v="97"/>
    </i>
    <i r="2">
      <x v="114"/>
    </i>
    <i r="2">
      <x v="94"/>
    </i>
    <i r="2">
      <x v="472"/>
    </i>
    <i r="2">
      <x v="366"/>
    </i>
    <i r="2">
      <x v="235"/>
    </i>
    <i r="2">
      <x v="399"/>
    </i>
    <i r="2">
      <x v="293"/>
    </i>
    <i r="2">
      <x v="301"/>
    </i>
    <i r="2">
      <x v="511"/>
    </i>
    <i r="2">
      <x v="282"/>
    </i>
    <i r="2">
      <x v="20"/>
    </i>
    <i r="2">
      <x v="465"/>
    </i>
    <i r="2">
      <x v="492"/>
    </i>
    <i r="2">
      <x v="414"/>
    </i>
    <i r="2">
      <x v="413"/>
    </i>
    <i r="2">
      <x v="489"/>
    </i>
    <i r="2">
      <x v="487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74" hier="-1"/>
  </pageFields>
  <dataFields count="6">
    <dataField name=" race 1" fld="21" baseField="2" baseItem="401"/>
    <dataField name=" race 2" fld="36" baseField="2" baseItem="141"/>
    <dataField name=" Race 4 " fld="51" baseField="0" baseItem="0"/>
    <dataField name=" Race 5" fld="54" baseField="0" baseItem="0"/>
    <dataField name=" Race 6" fld="57" baseField="0" baseItem="0"/>
    <dataField name="Sum of Total Points 2018" fld="74" baseField="0" baseItem="0"/>
  </dataFields>
  <formats count="69">
    <format dxfId="756">
      <pivotArea outline="0" collapsedLevelsAreSubtotals="1" fieldPosition="0"/>
    </format>
    <format dxfId="755">
      <pivotArea type="origin" dataOnly="0" labelOnly="1" outline="0" fieldPosition="0"/>
    </format>
    <format dxfId="754">
      <pivotArea field="-2" type="button" dataOnly="0" labelOnly="1" outline="0" axis="axisCol" fieldPosition="0"/>
    </format>
    <format dxfId="753">
      <pivotArea type="topRight" dataOnly="0" labelOnly="1" outline="0" fieldPosition="0"/>
    </format>
    <format dxfId="752">
      <pivotArea type="topRight" dataOnly="0" labelOnly="1" outline="0" fieldPosition="0"/>
    </format>
    <format dxfId="751">
      <pivotArea dataOnly="0" labelOnly="1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304"/>
          </reference>
        </references>
      </pivotArea>
    </format>
    <format dxfId="750">
      <pivotArea field="0" type="button" dataOnly="0" labelOnly="1" outline="0" axis="axisRow" fieldPosition="0"/>
    </format>
    <format dxfId="749">
      <pivotArea field="0" type="button" dataOnly="0" labelOnly="1" outline="0" axis="axisRow" fieldPosition="0"/>
    </format>
    <format dxfId="748">
      <pivotArea field="-2" type="button" dataOnly="0" labelOnly="1" outline="0" axis="axisCol" fieldPosition="0"/>
    </format>
    <format dxfId="747">
      <pivotArea field="-2" type="button" dataOnly="0" labelOnly="1" outline="0" axis="axisCol" fieldPosition="0"/>
    </format>
    <format dxfId="746">
      <pivotArea type="topRight" dataOnly="0" labelOnly="1" outline="0" fieldPosition="0"/>
    </format>
    <format dxfId="745">
      <pivotArea dataOnly="0" labelOnly="1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2" count="1">
            <x v="254"/>
          </reference>
        </references>
      </pivotArea>
    </format>
    <format dxfId="744">
      <pivotArea type="topRight" dataOnly="0" labelOnly="1" outline="0" fieldPosition="0"/>
    </format>
    <format dxfId="743">
      <pivotArea type="origin" dataOnly="0" labelOnly="1" outline="0" fieldPosition="0"/>
    </format>
    <format dxfId="742">
      <pivotArea field="0" type="button" dataOnly="0" labelOnly="1" outline="0" axis="axisRow" fieldPosition="0"/>
    </format>
    <format dxfId="741">
      <pivotArea dataOnly="0" labelOnly="1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740">
      <pivotArea dataOnly="0" labelOnly="1" grandRow="1" outline="0" fieldPosition="0"/>
    </format>
    <format dxfId="739">
      <pivotArea dataOnly="0" labelOnly="1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  <format dxfId="738">
      <pivotArea dataOnly="0" labelOnly="1" fieldPosition="0">
        <references count="2">
          <reference field="0" count="1" selected="0">
            <x v="1"/>
          </reference>
          <reference field="1" count="2">
            <x v="0"/>
            <x v="1"/>
          </reference>
        </references>
      </pivotArea>
    </format>
    <format dxfId="737">
      <pivotArea dataOnly="0" labelOnly="1" fieldPosition="0">
        <references count="2">
          <reference field="0" count="1" selected="0">
            <x v="2"/>
          </reference>
          <reference field="1" count="2">
            <x v="0"/>
            <x v="1"/>
          </reference>
        </references>
      </pivotArea>
    </format>
    <format dxfId="736">
      <pivotArea dataOnly="0" labelOnly="1" fieldPosition="0">
        <references count="2">
          <reference field="0" count="1" selected="0">
            <x v="3"/>
          </reference>
          <reference field="1" count="2">
            <x v="0"/>
            <x v="1"/>
          </reference>
        </references>
      </pivotArea>
    </format>
    <format dxfId="735">
      <pivotArea dataOnly="0" labelOnly="1" fieldPosition="0">
        <references count="2">
          <reference field="0" count="1" selected="0">
            <x v="4"/>
          </reference>
          <reference field="1" count="2">
            <x v="0"/>
            <x v="1"/>
          </reference>
        </references>
      </pivotArea>
    </format>
    <format dxfId="734">
      <pivotArea dataOnly="0" labelOnly="1" fieldPosition="0">
        <references count="2">
          <reference field="0" count="1" selected="0">
            <x v="5"/>
          </reference>
          <reference field="1" count="2">
            <x v="0"/>
            <x v="1"/>
          </reference>
        </references>
      </pivotArea>
    </format>
    <format dxfId="733">
      <pivotArea dataOnly="0" labelOnly="1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2" count="11">
            <x v="307"/>
            <x v="333"/>
            <x v="334"/>
            <x v="335"/>
            <x v="336"/>
            <x v="338"/>
            <x v="384"/>
            <x v="390"/>
            <x v="393"/>
            <x v="394"/>
            <x v="395"/>
          </reference>
        </references>
      </pivotArea>
    </format>
    <format dxfId="732">
      <pivotArea dataOnly="0" labelOnly="1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>
            <x v="397"/>
          </reference>
        </references>
      </pivotArea>
    </format>
    <format dxfId="731">
      <pivotArea dataOnly="0" labelOnly="1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2" count="5">
            <x v="89"/>
            <x v="141"/>
            <x v="152"/>
            <x v="161"/>
            <x v="396"/>
          </reference>
        </references>
      </pivotArea>
    </format>
    <format dxfId="730">
      <pivotArea dataOnly="0" labelOnly="1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4">
            <x v="10"/>
            <x v="148"/>
            <x v="391"/>
            <x v="392"/>
          </reference>
        </references>
      </pivotArea>
    </format>
    <format dxfId="729">
      <pivotArea dataOnly="0" labelOnly="1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5">
            <x v="5"/>
            <x v="38"/>
            <x v="46"/>
            <x v="96"/>
            <x v="140"/>
            <x v="149"/>
            <x v="178"/>
            <x v="182"/>
            <x v="199"/>
            <x v="229"/>
            <x v="273"/>
            <x v="279"/>
            <x v="283"/>
            <x v="385"/>
            <x v="398"/>
          </reference>
        </references>
      </pivotArea>
    </format>
    <format dxfId="728">
      <pivotArea dataOnly="0" labelOnly="1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2" count="8">
            <x v="6"/>
            <x v="69"/>
            <x v="93"/>
            <x v="105"/>
            <x v="254"/>
            <x v="272"/>
            <x v="277"/>
            <x v="278"/>
          </reference>
        </references>
      </pivotArea>
    </format>
    <format dxfId="727">
      <pivotArea dataOnly="0" labelOnly="1" fieldPosition="0">
        <references count="3">
          <reference field="0" count="1" selected="0">
            <x v="3"/>
          </reference>
          <reference field="1" count="1" selected="0">
            <x v="1"/>
          </reference>
          <reference field="2" count="6">
            <x v="3"/>
            <x v="41"/>
            <x v="55"/>
            <x v="59"/>
            <x v="85"/>
            <x v="136"/>
          </reference>
        </references>
      </pivotArea>
    </format>
    <format dxfId="726">
      <pivotArea dataOnly="0" labelOnly="1" fieldPosition="0">
        <references count="3">
          <reference field="0" count="1" selected="0">
            <x v="4"/>
          </reference>
          <reference field="1" count="1" selected="0">
            <x v="0"/>
          </reference>
          <reference field="2" count="3">
            <x v="81"/>
            <x v="163"/>
            <x v="254"/>
          </reference>
        </references>
      </pivotArea>
    </format>
    <format dxfId="725">
      <pivotArea dataOnly="0" labelOnly="1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2" count="7">
            <x v="20"/>
            <x v="25"/>
            <x v="114"/>
            <x v="197"/>
            <x v="293"/>
            <x v="350"/>
            <x v="366"/>
          </reference>
        </references>
      </pivotArea>
    </format>
    <format dxfId="724">
      <pivotArea dataOnly="0" labelOnly="1" fieldPosition="0">
        <references count="3">
          <reference field="0" count="1" selected="0">
            <x v="5"/>
          </reference>
          <reference field="1" count="1" selected="0">
            <x v="0"/>
          </reference>
          <reference field="2" count="1">
            <x v="246"/>
          </reference>
        </references>
      </pivotArea>
    </format>
    <format dxfId="723">
      <pivotArea dataOnly="0" labelOnly="1" fieldPosition="0">
        <references count="3">
          <reference field="0" count="1" selected="0">
            <x v="5"/>
          </reference>
          <reference field="1" count="1" selected="0">
            <x v="1"/>
          </reference>
          <reference field="2" count="6">
            <x v="29"/>
            <x v="157"/>
            <x v="248"/>
            <x v="259"/>
            <x v="282"/>
            <x v="399"/>
          </reference>
        </references>
      </pivotArea>
    </format>
    <format dxfId="722">
      <pivotArea field="-2" type="button" dataOnly="0" labelOnly="1" outline="0" axis="axisCol" fieldPosition="0"/>
    </format>
    <format dxfId="721">
      <pivotArea field="-2" type="button" dataOnly="0" labelOnly="1" outline="0" axis="axisCol" fieldPosition="0"/>
    </format>
    <format dxfId="720">
      <pivotArea field="-2" type="button" dataOnly="0" labelOnly="1" outline="0" axis="axisCol" fieldPosition="0"/>
    </format>
    <format dxfId="719">
      <pivotArea field="-2" type="button" dataOnly="0" labelOnly="1" outline="0" axis="axisCol" fieldPosition="0"/>
    </format>
    <format dxfId="718">
      <pivotArea dataOnly="0" labelOnly="1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2" count="1">
            <x v="97"/>
          </reference>
        </references>
      </pivotArea>
    </format>
    <format dxfId="717">
      <pivotArea dataOnly="0" labelOnly="1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91"/>
          </reference>
        </references>
      </pivotArea>
    </format>
    <format dxfId="716">
      <pivotArea dataOnly="0" labelOnly="1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2" count="1">
            <x v="203"/>
          </reference>
        </references>
      </pivotArea>
    </format>
    <format dxfId="715">
      <pivotArea dataOnly="0" labelOnly="1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91"/>
          </reference>
        </references>
      </pivotArea>
    </format>
    <format dxfId="714">
      <pivotArea dataOnly="0" labelOnly="1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2" count="1">
            <x v="97"/>
          </reference>
        </references>
      </pivotArea>
    </format>
    <format dxfId="713">
      <pivotArea dataOnly="0" labelOnly="1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2" count="1">
            <x v="203"/>
          </reference>
        </references>
      </pivotArea>
    </format>
    <format dxfId="712">
      <pivotArea type="origin" dataOnly="0" labelOnly="1" outline="0" fieldPosition="0"/>
    </format>
    <format dxfId="711">
      <pivotArea field="0" type="button" dataOnly="0" labelOnly="1" outline="0" axis="axisRow" fieldPosition="0"/>
    </format>
    <format dxfId="710">
      <pivotArea dataOnly="0" labelOnly="1" fieldPosition="0">
        <references count="1">
          <reference field="0" count="0"/>
        </references>
      </pivotArea>
    </format>
    <format dxfId="709">
      <pivotArea dataOnly="0" labelOnly="1" grandRow="1" outline="0" fieldPosition="0"/>
    </format>
    <format dxfId="708">
      <pivotArea dataOnly="0" labelOnly="1" fieldPosition="0">
        <references count="2">
          <reference field="0" count="1" selected="0">
            <x v="0"/>
          </reference>
          <reference field="1" count="2">
            <x v="0"/>
            <x v="1"/>
          </reference>
        </references>
      </pivotArea>
    </format>
    <format dxfId="707">
      <pivotArea dataOnly="0" labelOnly="1" fieldPosition="0">
        <references count="2">
          <reference field="0" count="1" selected="0">
            <x v="1"/>
          </reference>
          <reference field="1" count="2">
            <x v="0"/>
            <x v="1"/>
          </reference>
        </references>
      </pivotArea>
    </format>
    <format dxfId="706">
      <pivotArea dataOnly="0" labelOnly="1" fieldPosition="0">
        <references count="2">
          <reference field="0" count="1" selected="0">
            <x v="2"/>
          </reference>
          <reference field="1" count="2">
            <x v="0"/>
            <x v="1"/>
          </reference>
        </references>
      </pivotArea>
    </format>
    <format dxfId="705">
      <pivotArea dataOnly="0" labelOnly="1" fieldPosition="0">
        <references count="2">
          <reference field="0" count="1" selected="0">
            <x v="3"/>
          </reference>
          <reference field="1" count="2">
            <x v="0"/>
            <x v="1"/>
          </reference>
        </references>
      </pivotArea>
    </format>
    <format dxfId="704">
      <pivotArea dataOnly="0" labelOnly="1" fieldPosition="0">
        <references count="2">
          <reference field="0" count="1" selected="0">
            <x v="4"/>
          </reference>
          <reference field="1" count="2">
            <x v="0"/>
            <x v="1"/>
          </reference>
        </references>
      </pivotArea>
    </format>
    <format dxfId="703">
      <pivotArea dataOnly="0" labelOnly="1" fieldPosition="0">
        <references count="2">
          <reference field="0" count="1" selected="0">
            <x v="5"/>
          </reference>
          <reference field="1" count="2">
            <x v="0"/>
            <x v="1"/>
          </reference>
        </references>
      </pivotArea>
    </format>
    <format dxfId="702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1">
            <x v="306"/>
          </reference>
        </references>
      </pivotArea>
    </format>
    <format dxfId="701">
      <pivotArea dataOnly="0" labelOnly="1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2" count="18">
            <x v="66"/>
            <x v="74"/>
            <x v="207"/>
            <x v="271"/>
            <x v="275"/>
            <x v="305"/>
            <x v="307"/>
            <x v="333"/>
            <x v="334"/>
            <x v="335"/>
            <x v="336"/>
            <x v="338"/>
            <x v="339"/>
            <x v="384"/>
            <x v="390"/>
            <x v="393"/>
            <x v="394"/>
            <x v="395"/>
          </reference>
        </references>
      </pivotArea>
    </format>
    <format dxfId="700">
      <pivotArea dataOnly="0" labelOnly="1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7">
            <x v="28"/>
            <x v="31"/>
            <x v="35"/>
            <x v="44"/>
            <x v="171"/>
            <x v="214"/>
            <x v="397"/>
          </reference>
        </references>
      </pivotArea>
    </format>
    <format dxfId="699">
      <pivotArea dataOnly="0" labelOnly="1" fieldPosition="0">
        <references count="3">
          <reference field="0" count="1" selected="0">
            <x v="1"/>
          </reference>
          <reference field="1" count="1" selected="0">
            <x v="1"/>
          </reference>
          <reference field="2" count="32">
            <x v="21"/>
            <x v="33"/>
            <x v="47"/>
            <x v="50"/>
            <x v="57"/>
            <x v="61"/>
            <x v="64"/>
            <x v="83"/>
            <x v="89"/>
            <x v="100"/>
            <x v="127"/>
            <x v="128"/>
            <x v="139"/>
            <x v="141"/>
            <x v="152"/>
            <x v="156"/>
            <x v="161"/>
            <x v="167"/>
            <x v="195"/>
            <x v="203"/>
            <x v="208"/>
            <x v="218"/>
            <x v="219"/>
            <x v="220"/>
            <x v="281"/>
            <x v="308"/>
            <x v="309"/>
            <x v="310"/>
            <x v="340"/>
            <x v="375"/>
            <x v="381"/>
            <x v="396"/>
          </reference>
        </references>
      </pivotArea>
    </format>
    <format dxfId="698">
      <pivotArea dataOnly="0" labelOnly="1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34">
            <x v="7"/>
            <x v="9"/>
            <x v="10"/>
            <x v="22"/>
            <x v="75"/>
            <x v="79"/>
            <x v="90"/>
            <x v="104"/>
            <x v="117"/>
            <x v="121"/>
            <x v="124"/>
            <x v="132"/>
            <x v="133"/>
            <x v="148"/>
            <x v="154"/>
            <x v="165"/>
            <x v="187"/>
            <x v="193"/>
            <x v="209"/>
            <x v="247"/>
            <x v="249"/>
            <x v="251"/>
            <x v="260"/>
            <x v="263"/>
            <x v="299"/>
            <x v="300"/>
            <x v="303"/>
            <x v="312"/>
            <x v="325"/>
            <x v="328"/>
            <x v="370"/>
            <x v="376"/>
            <x v="391"/>
            <x v="392"/>
          </reference>
        </references>
      </pivotArea>
    </format>
    <format dxfId="697">
      <pivotArea dataOnly="0" labelOnly="1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50">
            <x v="2"/>
            <x v="5"/>
            <x v="14"/>
            <x v="16"/>
            <x v="27"/>
            <x v="38"/>
            <x v="39"/>
            <x v="46"/>
            <x v="56"/>
            <x v="67"/>
            <x v="77"/>
            <x v="80"/>
            <x v="82"/>
            <x v="87"/>
            <x v="91"/>
            <x v="96"/>
            <x v="108"/>
            <x v="115"/>
            <x v="118"/>
            <x v="137"/>
            <x v="140"/>
            <x v="149"/>
            <x v="177"/>
            <x v="178"/>
            <x v="182"/>
            <x v="199"/>
            <x v="201"/>
            <x v="206"/>
            <x v="216"/>
            <x v="223"/>
            <x v="224"/>
            <x v="229"/>
            <x v="245"/>
            <x v="250"/>
            <x v="273"/>
            <x v="279"/>
            <x v="283"/>
            <x v="322"/>
            <x v="323"/>
            <x v="324"/>
            <x v="341"/>
            <x v="342"/>
            <x v="354"/>
            <x v="356"/>
            <x v="357"/>
            <x v="360"/>
            <x v="377"/>
            <x v="385"/>
            <x v="387"/>
            <x v="398"/>
          </reference>
        </references>
      </pivotArea>
    </format>
    <format dxfId="696">
      <pivotArea dataOnly="0" labelOnly="1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7">
            <x v="120"/>
            <x v="198"/>
            <x v="288"/>
            <x v="289"/>
            <x v="292"/>
            <x v="298"/>
            <x v="400"/>
          </reference>
        </references>
      </pivotArea>
    </format>
    <format dxfId="695">
      <pivotArea dataOnly="0" labelOnly="1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2" count="36">
            <x v="6"/>
            <x v="13"/>
            <x v="19"/>
            <x v="23"/>
            <x v="52"/>
            <x v="58"/>
            <x v="65"/>
            <x v="69"/>
            <x v="93"/>
            <x v="105"/>
            <x v="112"/>
            <x v="113"/>
            <x v="150"/>
            <x v="164"/>
            <x v="184"/>
            <x v="188"/>
            <x v="189"/>
            <x v="190"/>
            <x v="191"/>
            <x v="202"/>
            <x v="240"/>
            <x v="254"/>
            <x v="272"/>
            <x v="277"/>
            <x v="278"/>
            <x v="280"/>
            <x v="297"/>
            <x v="302"/>
            <x v="313"/>
            <x v="329"/>
            <x v="330"/>
            <x v="331"/>
            <x v="346"/>
            <x v="347"/>
            <x v="378"/>
            <x v="379"/>
          </reference>
        </references>
      </pivotArea>
    </format>
    <format dxfId="694">
      <pivotArea dataOnly="0" labelOnly="1" fieldPosition="0">
        <references count="3">
          <reference field="0" count="1" selected="0">
            <x v="3"/>
          </reference>
          <reference field="1" count="1" selected="0">
            <x v="1"/>
          </reference>
          <reference field="2" count="50">
            <x v="0"/>
            <x v="3"/>
            <x v="17"/>
            <x v="24"/>
            <x v="36"/>
            <x v="37"/>
            <x v="41"/>
            <x v="55"/>
            <x v="59"/>
            <x v="63"/>
            <x v="68"/>
            <x v="85"/>
            <x v="92"/>
            <x v="110"/>
            <x v="119"/>
            <x v="136"/>
            <x v="144"/>
            <x v="158"/>
            <x v="160"/>
            <x v="166"/>
            <x v="168"/>
            <x v="173"/>
            <x v="196"/>
            <x v="210"/>
            <x v="211"/>
            <x v="213"/>
            <x v="215"/>
            <x v="217"/>
            <x v="225"/>
            <x v="227"/>
            <x v="243"/>
            <x v="253"/>
            <x v="256"/>
            <x v="258"/>
            <x v="262"/>
            <x v="276"/>
            <x v="294"/>
            <x v="326"/>
            <x v="327"/>
            <x v="343"/>
            <x v="344"/>
            <x v="345"/>
            <x v="355"/>
            <x v="358"/>
            <x v="362"/>
            <x v="364"/>
            <x v="365"/>
            <x v="371"/>
            <x v="373"/>
            <x v="386"/>
          </reference>
        </references>
      </pivotArea>
    </format>
    <format dxfId="693">
      <pivotArea dataOnly="0" labelOnly="1" fieldPosition="0">
        <references count="3">
          <reference field="0" count="1" selected="0">
            <x v="3"/>
          </reference>
          <reference field="1" count="1" selected="0">
            <x v="1"/>
          </reference>
          <reference field="2" count="19">
            <x v="43"/>
            <x v="51"/>
            <x v="53"/>
            <x v="54"/>
            <x v="62"/>
            <x v="71"/>
            <x v="84"/>
            <x v="109"/>
            <x v="111"/>
            <x v="122"/>
            <x v="130"/>
            <x v="147"/>
            <x v="174"/>
            <x v="221"/>
            <x v="228"/>
            <x v="234"/>
            <x v="236"/>
            <x v="268"/>
            <x v="285"/>
          </reference>
        </references>
      </pivotArea>
    </format>
    <format dxfId="692">
      <pivotArea dataOnly="0" labelOnly="1" fieldPosition="0">
        <references count="3">
          <reference field="0" count="1" selected="0">
            <x v="4"/>
          </reference>
          <reference field="1" count="1" selected="0">
            <x v="0"/>
          </reference>
          <reference field="2" count="20">
            <x v="1"/>
            <x v="8"/>
            <x v="12"/>
            <x v="18"/>
            <x v="30"/>
            <x v="81"/>
            <x v="116"/>
            <x v="162"/>
            <x v="163"/>
            <x v="226"/>
            <x v="252"/>
            <x v="254"/>
            <x v="257"/>
            <x v="261"/>
            <x v="264"/>
            <x v="296"/>
            <x v="318"/>
            <x v="319"/>
            <x v="320"/>
            <x v="352"/>
          </reference>
        </references>
      </pivotArea>
    </format>
    <format dxfId="691">
      <pivotArea dataOnly="0" labelOnly="1" fieldPosition="0">
        <references count="3">
          <reference field="0" count="1" selected="0">
            <x v="4"/>
          </reference>
          <reference field="1" count="1" selected="0">
            <x v="1"/>
          </reference>
          <reference field="2" count="50">
            <x v="11"/>
            <x v="15"/>
            <x v="20"/>
            <x v="25"/>
            <x v="48"/>
            <x v="70"/>
            <x v="86"/>
            <x v="88"/>
            <x v="97"/>
            <x v="98"/>
            <x v="101"/>
            <x v="102"/>
            <x v="103"/>
            <x v="114"/>
            <x v="134"/>
            <x v="142"/>
            <x v="153"/>
            <x v="155"/>
            <x v="176"/>
            <x v="181"/>
            <x v="194"/>
            <x v="197"/>
            <x v="212"/>
            <x v="230"/>
            <x v="231"/>
            <x v="232"/>
            <x v="237"/>
            <x v="238"/>
            <x v="239"/>
            <x v="255"/>
            <x v="265"/>
            <x v="267"/>
            <x v="291"/>
            <x v="293"/>
            <x v="301"/>
            <x v="315"/>
            <x v="316"/>
            <x v="317"/>
            <x v="332"/>
            <x v="348"/>
            <x v="349"/>
            <x v="350"/>
            <x v="351"/>
            <x v="363"/>
            <x v="366"/>
            <x v="367"/>
            <x v="368"/>
            <x v="369"/>
            <x v="380"/>
            <x v="382"/>
          </reference>
        </references>
      </pivotArea>
    </format>
    <format dxfId="690">
      <pivotArea dataOnly="0" labelOnly="1" fieldPosition="0">
        <references count="3">
          <reference field="0" count="1" selected="0">
            <x v="5"/>
          </reference>
          <reference field="1" count="1" selected="0">
            <x v="0"/>
          </reference>
          <reference field="2" count="16">
            <x v="26"/>
            <x v="34"/>
            <x v="45"/>
            <x v="72"/>
            <x v="73"/>
            <x v="76"/>
            <x v="107"/>
            <x v="145"/>
            <x v="169"/>
            <x v="185"/>
            <x v="186"/>
            <x v="200"/>
            <x v="204"/>
            <x v="205"/>
            <x v="233"/>
            <x v="246"/>
          </reference>
        </references>
      </pivotArea>
    </format>
    <format dxfId="689">
      <pivotArea dataOnly="0" labelOnly="1" fieldPosition="0">
        <references count="3">
          <reference field="0" count="1" selected="0">
            <x v="5"/>
          </reference>
          <reference field="1" count="1" selected="0">
            <x v="1"/>
          </reference>
          <reference field="2" count="41">
            <x v="4"/>
            <x v="29"/>
            <x v="42"/>
            <x v="49"/>
            <x v="78"/>
            <x v="94"/>
            <x v="95"/>
            <x v="99"/>
            <x v="106"/>
            <x v="125"/>
            <x v="126"/>
            <x v="129"/>
            <x v="131"/>
            <x v="135"/>
            <x v="138"/>
            <x v="143"/>
            <x v="146"/>
            <x v="151"/>
            <x v="157"/>
            <x v="159"/>
            <x v="170"/>
            <x v="172"/>
            <x v="179"/>
            <x v="192"/>
            <x v="222"/>
            <x v="230"/>
            <x v="235"/>
            <x v="241"/>
            <x v="242"/>
            <x v="244"/>
            <x v="248"/>
            <x v="259"/>
            <x v="266"/>
            <x v="282"/>
            <x v="287"/>
            <x v="290"/>
            <x v="291"/>
            <x v="295"/>
            <x v="353"/>
            <x v="389"/>
            <x v="399"/>
          </reference>
        </references>
      </pivotArea>
    </format>
    <format dxfId="688">
      <pivotArea dataOnly="0" labelOnly="1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2" count="1">
            <x v="254"/>
          </reference>
        </references>
      </pivotArea>
    </format>
  </formats>
  <pivotTableStyleInfo name="PivotStyleLight23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56" applyNumberFormats="0" applyBorderFormats="0" applyFontFormats="0" applyPatternFormats="0" applyAlignmentFormats="0" applyWidthHeightFormats="1" dataCaption="#" updatedVersion="6" minRefreshableVersion="3" showCalcMbrs="0" useAutoFormatting="1" itemPrintTitles="1" createdVersion="3" indent="0" outline="1" outlineData="1" multipleFieldFilters="0" rowHeaderCaption="Event # for sprint">
  <location ref="A4:G17" firstHeaderRow="1" firstDataRow="2" firstDataCol="1" rowPageCount="1" colPageCount="1"/>
  <pivotFields count="78">
    <pivotField showAll="0" defaultSubtotal="0"/>
    <pivotField showAll="0" defaultSubtotal="0"/>
    <pivotField axis="axisRow" showAll="0">
      <items count="513">
        <item x="146"/>
        <item x="350"/>
        <item x="57"/>
        <item x="147"/>
        <item m="1" x="478"/>
        <item m="1" x="476"/>
        <item m="1" x="479"/>
        <item x="241"/>
        <item x="436"/>
        <item x="242"/>
        <item x="118"/>
        <item x="377"/>
        <item x="352"/>
        <item x="244"/>
        <item x="150"/>
        <item x="378"/>
        <item x="60"/>
        <item x="290"/>
        <item x="353"/>
        <item x="354"/>
        <item x="379"/>
        <item x="131"/>
        <item x="119"/>
        <item x="245"/>
        <item x="153"/>
        <item m="1" x="474"/>
        <item m="1" x="493"/>
        <item x="154"/>
        <item x="120"/>
        <item m="1" x="461"/>
        <item x="356"/>
        <item x="53"/>
        <item m="1" x="510"/>
        <item x="64"/>
        <item x="437"/>
        <item x="121"/>
        <item x="155"/>
        <item x="156"/>
        <item x="65"/>
        <item x="157"/>
        <item m="1" x="485"/>
        <item x="299"/>
        <item x="384"/>
        <item x="159"/>
        <item x="54"/>
        <item x="438"/>
        <item x="186"/>
        <item x="19"/>
        <item x="292"/>
        <item x="385"/>
        <item x="68"/>
        <item x="161"/>
        <item x="358"/>
        <item x="295"/>
        <item x="297"/>
        <item m="1" x="503"/>
        <item x="162"/>
        <item x="69"/>
        <item x="359"/>
        <item x="163"/>
        <item m="1" x="462"/>
        <item x="22"/>
        <item x="164"/>
        <item x="300"/>
        <item x="23"/>
        <item x="246"/>
        <item x="0"/>
        <item x="71"/>
        <item x="165"/>
        <item x="168"/>
        <item x="386"/>
        <item x="302"/>
        <item x="440"/>
        <item x="441"/>
        <item x="1"/>
        <item x="124"/>
        <item x="442"/>
        <item x="166"/>
        <item x="387"/>
        <item x="249"/>
        <item x="72"/>
        <item x="443"/>
        <item x="73"/>
        <item x="74"/>
        <item x="303"/>
        <item x="198"/>
        <item x="388"/>
        <item x="76"/>
        <item x="304"/>
        <item x="8"/>
        <item x="126"/>
        <item x="169"/>
        <item x="306"/>
        <item x="250"/>
        <item x="389"/>
        <item m="1" x="456"/>
        <item x="78"/>
        <item x="390"/>
        <item x="307"/>
        <item x="391"/>
        <item x="81"/>
        <item x="308"/>
        <item x="309"/>
        <item x="393"/>
        <item x="251"/>
        <item x="158"/>
        <item m="1" x="470"/>
        <item m="1" x="494"/>
        <item x="85"/>
        <item x="173"/>
        <item x="174"/>
        <item x="175"/>
        <item x="254"/>
        <item x="255"/>
        <item x="434"/>
        <item x="178"/>
        <item x="360"/>
        <item x="256"/>
        <item x="182"/>
        <item x="311"/>
        <item x="184"/>
        <item x="257"/>
        <item x="185"/>
        <item m="1" x="490"/>
        <item x="129"/>
        <item x="395"/>
        <item x="396"/>
        <item x="86"/>
        <item x="87"/>
        <item x="397"/>
        <item x="187"/>
        <item m="1" x="482"/>
        <item x="259"/>
        <item x="260"/>
        <item x="398"/>
        <item x="399"/>
        <item x="313"/>
        <item x="88"/>
        <item x="400"/>
        <item x="90"/>
        <item x="191"/>
        <item x="14"/>
        <item x="401"/>
        <item x="402"/>
        <item x="192"/>
        <item x="444"/>
        <item x="403"/>
        <item x="193"/>
        <item x="59"/>
        <item x="92"/>
        <item x="261"/>
        <item x="404"/>
        <item x="93"/>
        <item x="315"/>
        <item x="263"/>
        <item x="316"/>
        <item x="130"/>
        <item m="1" x="471"/>
        <item x="317"/>
        <item x="405"/>
        <item x="197"/>
        <item x="10"/>
        <item x="445"/>
        <item x="362"/>
        <item x="363"/>
        <item x="265"/>
        <item x="199"/>
        <item x="36"/>
        <item x="319"/>
        <item m="1" x="492"/>
        <item x="407"/>
        <item x="133"/>
        <item x="408"/>
        <item x="201"/>
        <item x="203"/>
        <item m="1" x="496"/>
        <item x="320"/>
        <item x="204"/>
        <item x="205"/>
        <item x="409"/>
        <item m="1" x="484"/>
        <item x="321"/>
        <item x="100"/>
        <item m="1" x="504"/>
        <item x="364"/>
        <item x="446"/>
        <item x="447"/>
        <item x="134"/>
        <item x="269"/>
        <item x="366"/>
        <item x="270"/>
        <item x="271"/>
        <item x="413"/>
        <item x="272"/>
        <item x="325"/>
        <item x="40"/>
        <item x="326"/>
        <item x="380"/>
        <item x="281"/>
        <item x="209"/>
        <item x="448"/>
        <item x="210"/>
        <item x="273"/>
        <item x="102"/>
        <item x="449"/>
        <item x="450"/>
        <item x="212"/>
        <item x="42"/>
        <item x="43"/>
        <item x="136"/>
        <item x="213"/>
        <item x="327"/>
        <item x="415"/>
        <item x="214"/>
        <item x="137"/>
        <item x="328"/>
        <item x="104"/>
        <item x="294"/>
        <item x="105"/>
        <item x="44"/>
        <item x="45"/>
        <item x="215"/>
        <item x="417"/>
        <item x="216"/>
        <item x="217"/>
        <item x="330"/>
        <item x="451"/>
        <item x="331"/>
        <item x="219"/>
        <item m="1" x="486"/>
        <item x="419"/>
        <item x="332"/>
        <item x="333"/>
        <item x="452"/>
        <item x="221"/>
        <item x="394"/>
        <item x="334"/>
        <item x="335"/>
        <item x="336"/>
        <item x="338"/>
        <item x="370"/>
        <item x="420"/>
        <item x="421"/>
        <item x="223"/>
        <item x="422"/>
        <item x="224"/>
        <item x="453"/>
        <item x="275"/>
        <item x="423"/>
        <item x="276"/>
        <item x="225"/>
        <item x="277"/>
        <item x="371"/>
        <item x="339"/>
        <item x="190"/>
        <item x="340"/>
        <item x="341"/>
        <item x="372"/>
        <item x="253"/>
        <item m="1" x="491"/>
        <item x="141"/>
        <item x="373"/>
        <item x="342"/>
        <item x="279"/>
        <item x="454"/>
        <item x="344"/>
        <item x="427"/>
        <item x="428"/>
        <item x="346"/>
        <item m="1" x="466"/>
        <item m="1" x="497"/>
        <item x="6"/>
        <item x="222"/>
        <item x="58"/>
        <item m="1" x="488"/>
        <item x="50"/>
        <item x="229"/>
        <item x="374"/>
        <item x="208"/>
        <item m="1" x="507"/>
        <item x="282"/>
        <item x="112"/>
        <item x="430"/>
        <item x="231"/>
        <item m="1" x="505"/>
        <item x="234"/>
        <item m="1" x="460"/>
        <item x="431"/>
        <item x="237"/>
        <item x="238"/>
        <item x="432"/>
        <item x="433"/>
        <item x="239"/>
        <item x="414"/>
        <item x="240"/>
        <item m="1" x="472"/>
        <item x="376"/>
        <item x="283"/>
        <item x="115"/>
        <item x="284"/>
        <item x="285"/>
        <item x="435"/>
        <item x="144"/>
        <item x="145"/>
        <item m="1" x="455"/>
        <item x="46"/>
        <item x="55"/>
        <item x="15"/>
        <item x="11"/>
        <item x="41"/>
        <item x="80"/>
        <item m="1" x="469"/>
        <item x="127"/>
        <item x="262"/>
        <item m="1" x="489"/>
        <item x="293"/>
        <item x="288"/>
        <item x="343"/>
        <item x="357"/>
        <item x="355"/>
        <item x="439"/>
        <item m="1" x="459"/>
        <item x="227"/>
        <item x="226"/>
        <item x="202"/>
        <item x="287"/>
        <item x="211"/>
        <item x="176"/>
        <item x="247"/>
        <item x="258"/>
        <item x="286"/>
        <item x="268"/>
        <item m="1" x="481"/>
        <item m="1" x="498"/>
        <item x="13"/>
        <item x="18"/>
        <item x="27"/>
        <item m="1" x="487"/>
        <item x="34"/>
        <item x="51"/>
        <item x="77"/>
        <item x="172"/>
        <item x="180"/>
        <item x="177"/>
        <item x="183"/>
        <item x="337"/>
        <item x="368"/>
        <item x="274"/>
        <item x="425"/>
        <item x="305"/>
        <item x="322"/>
        <item m="1" x="480"/>
        <item x="367"/>
        <item x="381"/>
        <item x="91"/>
        <item x="235"/>
        <item x="116"/>
        <item x="84"/>
        <item x="233"/>
        <item m="1" x="508"/>
        <item x="98"/>
        <item m="1" x="465"/>
        <item x="151"/>
        <item x="318"/>
        <item x="148"/>
        <item x="289"/>
        <item x="410"/>
        <item x="310"/>
        <item m="1" x="502"/>
        <item x="349"/>
        <item x="135"/>
        <item x="232"/>
        <item m="1" x="506"/>
        <item x="170"/>
        <item m="1" x="468"/>
        <item x="20"/>
        <item x="142"/>
        <item x="67"/>
        <item x="361"/>
        <item x="267"/>
        <item x="296"/>
        <item x="35"/>
        <item x="301"/>
        <item m="1" x="483"/>
        <item x="17"/>
        <item x="206"/>
        <item x="181"/>
        <item x="61"/>
        <item m="1" x="477"/>
        <item x="383"/>
        <item m="1" x="457"/>
        <item x="99"/>
        <item x="128"/>
        <item x="33"/>
        <item x="28"/>
        <item m="1" x="509"/>
        <item x="21"/>
        <item x="123"/>
        <item x="117"/>
        <item x="429"/>
        <item m="1" x="458"/>
        <item m="1" x="475"/>
        <item x="3"/>
        <item m="1" x="473"/>
        <item m="1" x="467"/>
        <item m="1" x="463"/>
        <item m="1" x="499"/>
        <item x="122"/>
        <item m="1" x="500"/>
        <item m="1" x="501"/>
        <item x="243"/>
        <item m="1" x="495"/>
        <item x="375"/>
        <item x="382"/>
        <item x="426"/>
        <item m="1" x="464"/>
        <item x="160"/>
        <item x="7"/>
        <item x="2"/>
        <item x="56"/>
        <item x="52"/>
        <item x="48"/>
        <item x="47"/>
        <item x="39"/>
        <item x="38"/>
        <item x="32"/>
        <item x="30"/>
        <item x="25"/>
        <item x="12"/>
        <item x="29"/>
        <item x="24"/>
        <item x="49"/>
        <item x="16"/>
        <item x="143"/>
        <item x="114"/>
        <item x="107"/>
        <item x="106"/>
        <item x="139"/>
        <item x="97"/>
        <item x="96"/>
        <item x="94"/>
        <item x="82"/>
        <item x="111"/>
        <item x="95"/>
        <item x="70"/>
        <item x="66"/>
        <item x="62"/>
        <item x="101"/>
        <item x="125"/>
        <item x="264"/>
        <item x="236"/>
        <item x="220"/>
        <item x="207"/>
        <item x="200"/>
        <item x="196"/>
        <item x="195"/>
        <item x="189"/>
        <item x="188"/>
        <item x="278"/>
        <item x="280"/>
        <item x="167"/>
        <item x="365"/>
        <item x="351"/>
        <item m="1" x="511"/>
        <item x="291"/>
        <item x="412"/>
        <item x="113"/>
        <item x="103"/>
        <item x="108"/>
        <item x="171"/>
        <item x="324"/>
        <item x="348"/>
        <item x="411"/>
        <item x="179"/>
        <item x="314"/>
        <item x="89"/>
        <item x="230"/>
        <item x="109"/>
        <item x="149"/>
        <item x="63"/>
        <item x="152"/>
        <item x="110"/>
        <item x="312"/>
        <item x="31"/>
        <item x="26"/>
        <item x="266"/>
        <item x="194"/>
        <item x="424"/>
        <item x="406"/>
        <item x="416"/>
        <item x="252"/>
        <item x="347"/>
        <item x="392"/>
        <item x="248"/>
        <item x="140"/>
        <item x="83"/>
        <item x="4"/>
        <item x="5"/>
        <item x="9"/>
        <item x="37"/>
        <item x="79"/>
        <item x="75"/>
        <item x="132"/>
        <item x="138"/>
        <item x="218"/>
        <item x="228"/>
        <item x="369"/>
        <item x="329"/>
        <item x="323"/>
        <item x="345"/>
        <item x="298"/>
        <item x="418"/>
        <item t="default"/>
      </items>
    </pivotField>
    <pivotField showAll="0"/>
    <pivotField multipleItemSelectionAllowed="1" showAll="0"/>
    <pivotField showAll="0"/>
    <pivotField axis="axisRow" showAll="0" sortType="descending">
      <items count="19">
        <item sd="0" m="1" x="17"/>
        <item x="12"/>
        <item sd="0" x="8"/>
        <item sd="0" x="5"/>
        <item sd="0" x="0"/>
        <item sd="0" x="13"/>
        <item sd="0" x="4"/>
        <item sd="0" x="10"/>
        <item sd="0" x="2"/>
        <item sd="0" x="6"/>
        <item sd="0" x="9"/>
        <item sd="0" x="7"/>
        <item sd="0" x="1"/>
        <item sd="0" x="11"/>
        <item sd="0" x="15"/>
        <item sd="0" x="16"/>
        <item sd="0" x="14"/>
        <item sd="0" x="3"/>
        <item t="default" sd="0"/>
      </items>
      <autoSortScope>
        <pivotArea dataOnly="0" outline="0" fieldPosition="0">
          <references count="1">
            <reference field="4294967294" count="1" selected="0">
              <x v="5"/>
            </reference>
          </references>
        </pivotArea>
      </autoSortScope>
    </pivotField>
    <pivotField showAll="0"/>
    <pivotField showAll="0"/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numFmtId="1" showAll="0" defaultSubtotal="0"/>
    <pivotField axis="axisPage" dataField="1" numFmtId="1" multipleItemSelectionAllowed="1" showAll="0">
      <items count="89">
        <item h="1" x="0"/>
        <item x="23"/>
        <item x="24"/>
        <item x="35"/>
        <item x="22"/>
        <item x="20"/>
        <item x="15"/>
        <item x="14"/>
        <item x="36"/>
        <item x="29"/>
        <item x="44"/>
        <item x="10"/>
        <item x="33"/>
        <item x="30"/>
        <item x="28"/>
        <item x="19"/>
        <item x="11"/>
        <item x="46"/>
        <item x="4"/>
        <item x="1"/>
        <item x="21"/>
        <item m="1" x="81"/>
        <item x="3"/>
        <item x="41"/>
        <item m="1" x="84"/>
        <item m="1" x="85"/>
        <item x="54"/>
        <item x="8"/>
        <item x="38"/>
        <item m="1" x="69"/>
        <item x="56"/>
        <item x="52"/>
        <item x="40"/>
        <item x="32"/>
        <item m="1" x="83"/>
        <item m="1" x="75"/>
        <item x="18"/>
        <item x="34"/>
        <item m="1" x="72"/>
        <item x="42"/>
        <item x="48"/>
        <item x="55"/>
        <item x="67"/>
        <item x="27"/>
        <item x="62"/>
        <item x="53"/>
        <item m="1" x="86"/>
        <item m="1" x="77"/>
        <item x="43"/>
        <item m="1" x="70"/>
        <item m="1" x="82"/>
        <item m="1" x="74"/>
        <item x="60"/>
        <item x="58"/>
        <item m="1" x="73"/>
        <item x="57"/>
        <item x="65"/>
        <item x="45"/>
        <item h="1" m="1" x="76"/>
        <item m="1" x="79"/>
        <item x="68"/>
        <item x="49"/>
        <item m="1" x="71"/>
        <item x="5"/>
        <item x="51"/>
        <item m="1" x="80"/>
        <item m="1" x="78"/>
        <item m="1" x="87"/>
        <item x="2"/>
        <item x="61"/>
        <item x="64"/>
        <item x="59"/>
        <item x="12"/>
        <item x="13"/>
        <item x="16"/>
        <item x="6"/>
        <item x="17"/>
        <item x="9"/>
        <item x="7"/>
        <item x="31"/>
        <item x="25"/>
        <item x="39"/>
        <item x="37"/>
        <item x="26"/>
        <item x="47"/>
        <item x="50"/>
        <item x="63"/>
        <item x="66"/>
        <item t="default"/>
      </items>
    </pivotField>
    <pivotField showAll="0" defaultSubtotal="0"/>
    <pivotField numFmtId="1" showAll="0" defaultSubtotal="0"/>
    <pivotField showAll="0" defaultSubtotal="0"/>
  </pivotFields>
  <rowFields count="2">
    <field x="6"/>
    <field x="2"/>
  </rowFields>
  <rowItems count="12">
    <i>
      <x v="4"/>
    </i>
    <i>
      <x v="8"/>
    </i>
    <i>
      <x v="3"/>
    </i>
    <i>
      <x v="12"/>
    </i>
    <i>
      <x v="6"/>
    </i>
    <i>
      <x v="11"/>
    </i>
    <i>
      <x v="2"/>
    </i>
    <i>
      <x v="17"/>
    </i>
    <i>
      <x v="7"/>
    </i>
    <i>
      <x v="16"/>
    </i>
    <i>
      <x v="15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74" hier="-1"/>
  </pageFields>
  <dataFields count="6">
    <dataField name="  Points race 1" fld="21" baseField="0" baseItem="0"/>
    <dataField name="  Points race 2" fld="36" baseField="6" baseItem="4"/>
    <dataField name="POINTS Race 4 " fld="51" baseField="6" baseItem="4"/>
    <dataField name=" POINTS Race 5" fld="54" baseField="6" baseItem="4"/>
    <dataField name=" POINTS Race 6" fld="57" baseField="6" baseItem="4"/>
    <dataField name="Sum of Total Points 2018" fld="74" baseField="0" baseItem="0"/>
  </dataFields>
  <formats count="6">
    <format dxfId="607">
      <pivotArea outline="0" collapsedLevelsAreSubtotals="1" fieldPosition="0"/>
    </format>
    <format dxfId="606">
      <pivotArea type="origin" dataOnly="0" labelOnly="1" outline="0" fieldPosition="0"/>
    </format>
    <format dxfId="605">
      <pivotArea field="-2" type="button" dataOnly="0" labelOnly="1" outline="0" axis="axisCol" fieldPosition="0"/>
    </format>
    <format dxfId="604">
      <pivotArea type="topRight" dataOnly="0" labelOnly="1" outline="0" fieldPosition="0"/>
    </format>
    <format dxfId="603">
      <pivotArea type="topRight" dataOnly="0" labelOnly="1" outline="0" fieldPosition="0"/>
    </format>
    <format dxfId="602">
      <pivotArea type="topRight" dataOnly="0" labelOnly="1" outline="0" fieldPosition="0"/>
    </format>
  </formats>
  <pivotTableStyleInfo name="PivotStyleLight23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56" applyNumberFormats="0" applyBorderFormats="0" applyFontFormats="0" applyPatternFormats="0" applyAlignmentFormats="0" applyWidthHeightFormats="1" dataCaption="#" updatedVersion="6" minRefreshableVersion="3" showCalcMbrs="0" useAutoFormatting="1" itemPrintTitles="1" createdVersion="3" indent="0" outline="1" outlineData="1" multipleFieldFilters="0" rowHeaderCaption="Event # for sprint">
  <location ref="A4:L27" firstHeaderRow="1" firstDataRow="2" firstDataCol="1" rowPageCount="1" colPageCount="1"/>
  <pivotFields count="78">
    <pivotField showAll="0" defaultSubtotal="0"/>
    <pivotField showAll="0" defaultSubtotal="0"/>
    <pivotField axis="axisRow" showAll="0">
      <items count="513">
        <item x="146"/>
        <item x="350"/>
        <item x="57"/>
        <item x="147"/>
        <item m="1" x="498"/>
        <item m="1" x="478"/>
        <item m="1" x="476"/>
        <item m="1" x="479"/>
        <item x="241"/>
        <item x="436"/>
        <item x="288"/>
        <item x="242"/>
        <item x="118"/>
        <item x="377"/>
        <item x="352"/>
        <item x="244"/>
        <item x="150"/>
        <item x="378"/>
        <item m="1" x="489"/>
        <item x="60"/>
        <item x="290"/>
        <item x="353"/>
        <item x="354"/>
        <item x="379"/>
        <item x="131"/>
        <item x="119"/>
        <item x="245"/>
        <item x="153"/>
        <item m="1" x="474"/>
        <item x="355"/>
        <item m="1" x="493"/>
        <item x="154"/>
        <item m="1" x="481"/>
        <item x="120"/>
        <item x="381"/>
        <item m="1" x="461"/>
        <item x="356"/>
        <item x="357"/>
        <item x="53"/>
        <item x="11"/>
        <item m="1" x="510"/>
        <item x="64"/>
        <item x="437"/>
        <item x="121"/>
        <item x="155"/>
        <item x="156"/>
        <item x="65"/>
        <item x="13"/>
        <item x="15"/>
        <item x="157"/>
        <item m="1" x="485"/>
        <item x="299"/>
        <item x="384"/>
        <item x="159"/>
        <item x="18"/>
        <item x="54"/>
        <item x="438"/>
        <item x="186"/>
        <item x="19"/>
        <item x="292"/>
        <item x="385"/>
        <item x="293"/>
        <item x="68"/>
        <item x="161"/>
        <item m="1" x="459"/>
        <item x="358"/>
        <item x="295"/>
        <item x="297"/>
        <item m="1" x="503"/>
        <item x="162"/>
        <item x="69"/>
        <item x="27"/>
        <item x="359"/>
        <item x="163"/>
        <item m="1" x="462"/>
        <item x="22"/>
        <item x="164"/>
        <item x="300"/>
        <item x="439"/>
        <item x="23"/>
        <item x="246"/>
        <item x="247"/>
        <item x="0"/>
        <item x="71"/>
        <item x="165"/>
        <item x="168"/>
        <item x="386"/>
        <item x="302"/>
        <item x="440"/>
        <item x="441"/>
        <item x="1"/>
        <item x="124"/>
        <item x="442"/>
        <item x="55"/>
        <item x="166"/>
        <item x="387"/>
        <item x="249"/>
        <item x="72"/>
        <item x="443"/>
        <item x="73"/>
        <item x="74"/>
        <item x="303"/>
        <item x="198"/>
        <item x="388"/>
        <item x="76"/>
        <item x="304"/>
        <item x="8"/>
        <item x="126"/>
        <item x="169"/>
        <item x="305"/>
        <item x="306"/>
        <item x="250"/>
        <item x="389"/>
        <item m="1" x="456"/>
        <item x="77"/>
        <item x="78"/>
        <item x="390"/>
        <item x="307"/>
        <item x="80"/>
        <item x="391"/>
        <item x="81"/>
        <item x="308"/>
        <item x="309"/>
        <item x="127"/>
        <item x="393"/>
        <item m="1" x="487"/>
        <item x="251"/>
        <item x="158"/>
        <item m="1" x="470"/>
        <item m="1" x="494"/>
        <item x="85"/>
        <item x="172"/>
        <item x="173"/>
        <item x="174"/>
        <item x="175"/>
        <item x="176"/>
        <item x="254"/>
        <item x="177"/>
        <item x="255"/>
        <item x="434"/>
        <item x="178"/>
        <item x="360"/>
        <item m="1" x="469"/>
        <item x="180"/>
        <item x="256"/>
        <item x="182"/>
        <item x="183"/>
        <item x="311"/>
        <item x="184"/>
        <item x="257"/>
        <item x="185"/>
        <item m="1" x="490"/>
        <item x="129"/>
        <item x="395"/>
        <item x="396"/>
        <item x="86"/>
        <item x="87"/>
        <item x="397"/>
        <item x="187"/>
        <item x="258"/>
        <item m="1" x="482"/>
        <item x="259"/>
        <item x="260"/>
        <item x="398"/>
        <item x="399"/>
        <item x="313"/>
        <item x="88"/>
        <item x="400"/>
        <item x="90"/>
        <item x="191"/>
        <item x="14"/>
        <item x="401"/>
        <item x="402"/>
        <item x="192"/>
        <item x="444"/>
        <item x="403"/>
        <item x="193"/>
        <item x="59"/>
        <item x="92"/>
        <item x="261"/>
        <item x="404"/>
        <item x="93"/>
        <item x="315"/>
        <item x="262"/>
        <item x="263"/>
        <item x="316"/>
        <item x="130"/>
        <item m="1" x="471"/>
        <item x="317"/>
        <item x="405"/>
        <item x="197"/>
        <item x="10"/>
        <item x="34"/>
        <item x="445"/>
        <item x="362"/>
        <item x="363"/>
        <item x="265"/>
        <item x="199"/>
        <item x="36"/>
        <item x="319"/>
        <item m="1" x="492"/>
        <item x="407"/>
        <item x="133"/>
        <item x="408"/>
        <item x="201"/>
        <item x="202"/>
        <item x="203"/>
        <item m="1" x="496"/>
        <item x="320"/>
        <item x="204"/>
        <item x="205"/>
        <item x="409"/>
        <item m="1" x="484"/>
        <item x="321"/>
        <item x="100"/>
        <item x="322"/>
        <item m="1" x="504"/>
        <item x="364"/>
        <item x="446"/>
        <item x="447"/>
        <item x="134"/>
        <item x="268"/>
        <item m="1" x="480"/>
        <item x="269"/>
        <item x="366"/>
        <item x="270"/>
        <item x="367"/>
        <item x="271"/>
        <item x="413"/>
        <item x="272"/>
        <item x="325"/>
        <item x="40"/>
        <item x="326"/>
        <item x="380"/>
        <item x="41"/>
        <item x="368"/>
        <item x="281"/>
        <item x="209"/>
        <item x="448"/>
        <item x="210"/>
        <item x="211"/>
        <item x="273"/>
        <item x="274"/>
        <item x="102"/>
        <item x="449"/>
        <item x="450"/>
        <item x="212"/>
        <item x="42"/>
        <item x="43"/>
        <item x="136"/>
        <item x="213"/>
        <item x="327"/>
        <item x="415"/>
        <item x="214"/>
        <item x="137"/>
        <item x="328"/>
        <item x="104"/>
        <item x="294"/>
        <item x="105"/>
        <item x="44"/>
        <item x="45"/>
        <item x="46"/>
        <item x="215"/>
        <item x="417"/>
        <item x="216"/>
        <item x="217"/>
        <item x="330"/>
        <item x="451"/>
        <item x="331"/>
        <item x="219"/>
        <item m="1" x="486"/>
        <item x="419"/>
        <item x="332"/>
        <item x="333"/>
        <item x="452"/>
        <item x="221"/>
        <item x="394"/>
        <item x="334"/>
        <item x="335"/>
        <item x="336"/>
        <item x="337"/>
        <item x="338"/>
        <item x="370"/>
        <item x="420"/>
        <item x="421"/>
        <item x="223"/>
        <item x="422"/>
        <item x="224"/>
        <item x="453"/>
        <item x="275"/>
        <item x="423"/>
        <item x="276"/>
        <item x="225"/>
        <item x="277"/>
        <item x="425"/>
        <item x="371"/>
        <item x="339"/>
        <item x="190"/>
        <item x="340"/>
        <item x="341"/>
        <item x="372"/>
        <item x="253"/>
        <item m="1" x="491"/>
        <item x="141"/>
        <item x="373"/>
        <item x="342"/>
        <item x="279"/>
        <item x="454"/>
        <item x="343"/>
        <item x="344"/>
        <item x="427"/>
        <item x="428"/>
        <item x="346"/>
        <item m="1" x="466"/>
        <item x="226"/>
        <item x="227"/>
        <item m="1" x="497"/>
        <item x="6"/>
        <item x="222"/>
        <item x="58"/>
        <item m="1" x="488"/>
        <item x="50"/>
        <item x="229"/>
        <item x="51"/>
        <item x="374"/>
        <item x="208"/>
        <item m="1" x="507"/>
        <item x="282"/>
        <item x="112"/>
        <item x="430"/>
        <item x="231"/>
        <item m="1" x="505"/>
        <item x="234"/>
        <item m="1" x="460"/>
        <item x="431"/>
        <item x="237"/>
        <item x="238"/>
        <item x="432"/>
        <item x="433"/>
        <item x="239"/>
        <item x="414"/>
        <item x="240"/>
        <item m="1" x="472"/>
        <item x="376"/>
        <item x="283"/>
        <item x="115"/>
        <item x="284"/>
        <item x="285"/>
        <item x="286"/>
        <item x="435"/>
        <item x="287"/>
        <item x="144"/>
        <item x="145"/>
        <item m="1" x="455"/>
        <item x="91"/>
        <item x="235"/>
        <item x="116"/>
        <item x="84"/>
        <item x="233"/>
        <item m="1" x="508"/>
        <item x="98"/>
        <item m="1" x="465"/>
        <item x="151"/>
        <item x="318"/>
        <item x="148"/>
        <item x="289"/>
        <item x="410"/>
        <item x="310"/>
        <item m="1" x="502"/>
        <item x="349"/>
        <item x="135"/>
        <item x="232"/>
        <item m="1" x="506"/>
        <item x="170"/>
        <item m="1" x="468"/>
        <item x="20"/>
        <item x="142"/>
        <item x="67"/>
        <item x="361"/>
        <item x="267"/>
        <item x="296"/>
        <item x="35"/>
        <item x="301"/>
        <item m="1" x="483"/>
        <item x="17"/>
        <item x="206"/>
        <item x="181"/>
        <item x="61"/>
        <item m="1" x="477"/>
        <item x="383"/>
        <item m="1" x="457"/>
        <item x="99"/>
        <item x="128"/>
        <item x="33"/>
        <item x="28"/>
        <item m="1" x="509"/>
        <item x="21"/>
        <item x="123"/>
        <item x="117"/>
        <item x="429"/>
        <item m="1" x="458"/>
        <item m="1" x="475"/>
        <item x="3"/>
        <item m="1" x="473"/>
        <item m="1" x="467"/>
        <item m="1" x="463"/>
        <item m="1" x="499"/>
        <item x="122"/>
        <item m="1" x="500"/>
        <item m="1" x="501"/>
        <item x="243"/>
        <item m="1" x="495"/>
        <item x="375"/>
        <item x="382"/>
        <item x="426"/>
        <item m="1" x="464"/>
        <item x="160"/>
        <item x="7"/>
        <item x="2"/>
        <item x="56"/>
        <item x="52"/>
        <item x="48"/>
        <item x="47"/>
        <item x="39"/>
        <item x="38"/>
        <item x="32"/>
        <item x="30"/>
        <item x="25"/>
        <item x="12"/>
        <item x="29"/>
        <item x="24"/>
        <item x="49"/>
        <item x="16"/>
        <item x="143"/>
        <item x="114"/>
        <item x="107"/>
        <item x="106"/>
        <item x="139"/>
        <item x="97"/>
        <item x="96"/>
        <item x="94"/>
        <item x="82"/>
        <item x="111"/>
        <item x="95"/>
        <item x="70"/>
        <item x="66"/>
        <item x="62"/>
        <item x="101"/>
        <item x="125"/>
        <item x="264"/>
        <item x="236"/>
        <item x="220"/>
        <item x="207"/>
        <item x="200"/>
        <item x="196"/>
        <item x="195"/>
        <item x="189"/>
        <item x="188"/>
        <item x="278"/>
        <item x="280"/>
        <item x="167"/>
        <item x="365"/>
        <item x="351"/>
        <item m="1" x="511"/>
        <item x="291"/>
        <item x="412"/>
        <item x="113"/>
        <item x="103"/>
        <item x="108"/>
        <item x="171"/>
        <item x="324"/>
        <item x="348"/>
        <item x="411"/>
        <item x="179"/>
        <item x="314"/>
        <item x="89"/>
        <item x="230"/>
        <item x="109"/>
        <item x="149"/>
        <item x="63"/>
        <item x="152"/>
        <item x="110"/>
        <item x="312"/>
        <item x="31"/>
        <item x="26"/>
        <item x="266"/>
        <item x="194"/>
        <item x="424"/>
        <item x="406"/>
        <item x="416"/>
        <item x="252"/>
        <item x="347"/>
        <item x="392"/>
        <item x="248"/>
        <item x="140"/>
        <item x="83"/>
        <item x="4"/>
        <item x="5"/>
        <item x="9"/>
        <item x="37"/>
        <item x="79"/>
        <item x="75"/>
        <item x="132"/>
        <item x="138"/>
        <item x="218"/>
        <item x="228"/>
        <item x="369"/>
        <item x="329"/>
        <item x="323"/>
        <item x="345"/>
        <item x="298"/>
        <item x="418"/>
        <item t="default"/>
      </items>
    </pivotField>
    <pivotField showAll="0"/>
    <pivotField axis="axisRow" showAll="0" sortType="descending">
      <items count="74">
        <item h="1" sd="0" x="9"/>
        <item sd="0" x="33"/>
        <item sd="0" x="35"/>
        <item sd="0" x="41"/>
        <item sd="0" x="27"/>
        <item sd="0" x="22"/>
        <item sd="0" x="24"/>
        <item sd="0" x="47"/>
        <item sd="0" x="28"/>
        <item sd="0" m="1" x="63"/>
        <item sd="0" x="31"/>
        <item sd="0" x="54"/>
        <item sd="0" x="56"/>
        <item sd="0" x="1"/>
        <item sd="0" x="62"/>
        <item sd="0" x="45"/>
        <item sd="0" x="23"/>
        <item sd="0" x="13"/>
        <item sd="0" x="17"/>
        <item sd="0" x="38"/>
        <item sd="0" x="12"/>
        <item sd="0" x="48"/>
        <item sd="0" m="1" x="66"/>
        <item sd="0" m="1" x="70"/>
        <item sd="0" x="30"/>
        <item sd="0" x="34"/>
        <item sd="0" m="1" x="69"/>
        <item sd="0" x="46"/>
        <item sd="0" x="15"/>
        <item sd="0" x="42"/>
        <item sd="0" x="16"/>
        <item sd="0" x="20"/>
        <item sd="0" x="53"/>
        <item sd="0" x="32"/>
        <item sd="0" x="50"/>
        <item sd="0" x="11"/>
        <item sd="0" x="39"/>
        <item sd="0" x="58"/>
        <item sd="0" m="1" x="65"/>
        <item sd="0" x="57"/>
        <item sd="0" x="0"/>
        <item sd="0" x="5"/>
        <item sd="0" m="1" x="72"/>
        <item sd="0" x="18"/>
        <item sd="0" x="44"/>
        <item sd="0" x="61"/>
        <item sd="0" x="4"/>
        <item sd="0" x="60"/>
        <item sd="0" x="49"/>
        <item sd="0" x="40"/>
        <item sd="0" x="52"/>
        <item sd="0" m="1" x="67"/>
        <item sd="0" x="14"/>
        <item sd="0" x="3"/>
        <item sd="0" x="8"/>
        <item sd="0" x="21"/>
        <item sd="0" x="29"/>
        <item sd="0" x="59"/>
        <item h="1" sd="0" x="2"/>
        <item sd="0" m="1" x="71"/>
        <item sd="0" x="6"/>
        <item sd="0" x="25"/>
        <item sd="0" x="43"/>
        <item sd="0" x="55"/>
        <item sd="0" m="1" x="68"/>
        <item sd="0" x="36"/>
        <item sd="0" x="37"/>
        <item sd="0" x="7"/>
        <item m="1" x="64"/>
        <item sd="0" x="10"/>
        <item sd="0" x="19"/>
        <item sd="0" x="51"/>
        <item sd="0" x="26"/>
        <item t="default" sd="0"/>
      </items>
      <autoSortScope>
        <pivotArea dataOnly="0" outline="0" fieldPosition="0">
          <references count="1">
            <reference field="4294967294" count="1" selected="0">
              <x v="1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numFmtId="1" showAll="0" defaultSubtotal="0"/>
    <pivotField axis="axisPage" dataField="1" numFmtId="1" multipleItemSelectionAllowed="1" showAll="0">
      <items count="89">
        <item h="1" x="0"/>
        <item x="23"/>
        <item x="24"/>
        <item x="35"/>
        <item x="22"/>
        <item x="20"/>
        <item x="15"/>
        <item x="14"/>
        <item x="36"/>
        <item x="29"/>
        <item x="44"/>
        <item x="10"/>
        <item x="33"/>
        <item x="30"/>
        <item x="28"/>
        <item x="19"/>
        <item x="11"/>
        <item x="46"/>
        <item x="4"/>
        <item x="1"/>
        <item x="21"/>
        <item m="1" x="81"/>
        <item x="3"/>
        <item x="41"/>
        <item m="1" x="84"/>
        <item m="1" x="85"/>
        <item x="54"/>
        <item x="8"/>
        <item x="38"/>
        <item m="1" x="69"/>
        <item x="56"/>
        <item x="52"/>
        <item x="40"/>
        <item x="32"/>
        <item m="1" x="83"/>
        <item m="1" x="75"/>
        <item x="18"/>
        <item x="34"/>
        <item m="1" x="72"/>
        <item x="42"/>
        <item x="48"/>
        <item x="55"/>
        <item x="67"/>
        <item x="27"/>
        <item x="62"/>
        <item x="53"/>
        <item m="1" x="86"/>
        <item m="1" x="77"/>
        <item x="43"/>
        <item m="1" x="70"/>
        <item m="1" x="82"/>
        <item m="1" x="74"/>
        <item x="60"/>
        <item x="58"/>
        <item m="1" x="73"/>
        <item x="57"/>
        <item x="65"/>
        <item x="45"/>
        <item h="1" m="1" x="76"/>
        <item m="1" x="79"/>
        <item x="68"/>
        <item x="49"/>
        <item m="1" x="71"/>
        <item x="5"/>
        <item x="51"/>
        <item m="1" x="80"/>
        <item m="1" x="78"/>
        <item m="1" x="87"/>
        <item x="2"/>
        <item x="61"/>
        <item x="64"/>
        <item x="59"/>
        <item x="12"/>
        <item x="13"/>
        <item x="16"/>
        <item x="6"/>
        <item x="17"/>
        <item x="9"/>
        <item x="7"/>
        <item x="31"/>
        <item x="25"/>
        <item x="39"/>
        <item x="37"/>
        <item x="26"/>
        <item x="47"/>
        <item x="50"/>
        <item x="63"/>
        <item x="66"/>
        <item t="default"/>
      </items>
    </pivotField>
    <pivotField showAll="0" defaultSubtotal="0"/>
    <pivotField numFmtId="1" showAll="0" defaultSubtotal="0"/>
    <pivotField showAll="0" defaultSubtotal="0"/>
  </pivotFields>
  <rowFields count="2">
    <field x="4"/>
    <field x="2"/>
  </rowFields>
  <rowItems count="22">
    <i>
      <x v="53"/>
    </i>
    <i>
      <x v="54"/>
    </i>
    <i>
      <x v="41"/>
    </i>
    <i>
      <x v="8"/>
    </i>
    <i>
      <x v="5"/>
    </i>
    <i>
      <x v="30"/>
    </i>
    <i>
      <x v="70"/>
    </i>
    <i>
      <x v="32"/>
    </i>
    <i>
      <x v="69"/>
    </i>
    <i>
      <x v="19"/>
    </i>
    <i>
      <x v="20"/>
    </i>
    <i>
      <x v="21"/>
    </i>
    <i>
      <x v="44"/>
    </i>
    <i>
      <x v="15"/>
    </i>
    <i>
      <x v="72"/>
    </i>
    <i>
      <x v="60"/>
    </i>
    <i>
      <x v="46"/>
    </i>
    <i>
      <x v="55"/>
    </i>
    <i>
      <x v="67"/>
    </i>
    <i>
      <x v="71"/>
    </i>
    <i>
      <x v="17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pageFields count="1">
    <pageField fld="74" hier="-1"/>
  </pageFields>
  <dataFields count="11">
    <dataField name="Race 1" fld="21" baseField="0" baseItem="0"/>
    <dataField name=" Race 2" fld="36" baseField="0" baseItem="0"/>
    <dataField name=" Race 4 " fld="51" baseField="4" baseItem="54"/>
    <dataField name="Race 5 " fld="54" baseField="4" baseItem="53"/>
    <dataField name="  Race 6" fld="57" baseField="0" baseItem="0"/>
    <dataField name="Race 7" fld="60" baseField="0" baseItem="0"/>
    <dataField name="  Race 8" fld="63" baseField="0" baseItem="0"/>
    <dataField name="  Race 9" fld="66" baseField="0" baseItem="0"/>
    <dataField name="  Race 10" fld="69" baseField="4" baseItem="53"/>
    <dataField name=" Race 11" fld="72" baseField="4" baseItem="41"/>
    <dataField name="Sum of Total Points 2018" fld="74" baseField="0" baseItem="0"/>
  </dataFields>
  <formats count="8">
    <format dxfId="601">
      <pivotArea outline="0" collapsedLevelsAreSubtotals="1" fieldPosition="0"/>
    </format>
    <format dxfId="600">
      <pivotArea type="origin" dataOnly="0" labelOnly="1" outline="0" fieldPosition="0"/>
    </format>
    <format dxfId="599">
      <pivotArea field="-2" type="button" dataOnly="0" labelOnly="1" outline="0" axis="axisCol" fieldPosition="0"/>
    </format>
    <format dxfId="598">
      <pivotArea type="topRight" dataOnly="0" labelOnly="1" outline="0" fieldPosition="0"/>
    </format>
    <format dxfId="597">
      <pivotArea type="topRight" dataOnly="0" labelOnly="1" outline="0" fieldPosition="0"/>
    </format>
    <format dxfId="596">
      <pivotArea type="topRight" dataOnly="0" labelOnly="1" outline="0" fieldPosition="0"/>
    </format>
    <format dxfId="347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346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</formats>
  <pivotTableStyleInfo name="PivotStyleLight23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PivotTable1" cacheId="56" applyNumberFormats="0" applyBorderFormats="0" applyFontFormats="0" applyPatternFormats="0" applyAlignmentFormats="0" applyWidthHeightFormats="1" dataCaption="#" updatedVersion="6" minRefreshableVersion="3" showCalcMbrs="0" useAutoFormatting="1" itemPrintTitles="1" createdVersion="3" indent="0" outline="1" outlineData="1" multipleFieldFilters="0" rowHeaderCaption="Event # for sprint">
  <location ref="A3:L25" firstHeaderRow="1" firstDataRow="2" firstDataCol="1" rowPageCount="1" colPageCount="1"/>
  <pivotFields count="78">
    <pivotField showAll="0" defaultSubtotal="0"/>
    <pivotField showAll="0" defaultSubtotal="0"/>
    <pivotField showAll="0"/>
    <pivotField showAll="0"/>
    <pivotField multipleItemSelectionAllowed="1" showAll="0"/>
    <pivotField axis="axisRow" showAll="0" sortType="descending">
      <items count="54">
        <item h="1" sd="0" m="1" x="52"/>
        <item h="1" sd="0" x="0"/>
        <item sd="0" x="5"/>
        <item sd="0" x="48"/>
        <item sd="0" x="36"/>
        <item sd="0" x="13"/>
        <item sd="0" x="29"/>
        <item sd="0" x="38"/>
        <item sd="0" x="32"/>
        <item sd="0" x="18"/>
        <item sd="0" x="50"/>
        <item sd="0" x="16"/>
        <item sd="0" x="39"/>
        <item sd="0" x="22"/>
        <item sd="0" x="26"/>
        <item sd="0" x="35"/>
        <item sd="0" x="3"/>
        <item sd="0" x="47"/>
        <item sd="0" x="37"/>
        <item sd="0" x="17"/>
        <item sd="0" x="45"/>
        <item sd="0" x="15"/>
        <item sd="0" x="19"/>
        <item sd="0" x="31"/>
        <item sd="0" x="34"/>
        <item sd="0" x="23"/>
        <item sd="0" x="42"/>
        <item sd="0" x="33"/>
        <item sd="0" x="28"/>
        <item sd="0" x="49"/>
        <item sd="0" x="24"/>
        <item sd="0" x="46"/>
        <item sd="0" x="51"/>
        <item sd="0" x="12"/>
        <item sd="0" x="44"/>
        <item sd="0" x="9"/>
        <item sd="0" x="21"/>
        <item sd="0" x="11"/>
        <item sd="0" x="30"/>
        <item sd="0" x="27"/>
        <item sd="0" x="14"/>
        <item sd="0" x="40"/>
        <item h="1" sd="0" x="1"/>
        <item x="25"/>
        <item x="7"/>
        <item x="10"/>
        <item x="6"/>
        <item x="20"/>
        <item x="8"/>
        <item x="4"/>
        <item x="41"/>
        <item x="43"/>
        <item x="2"/>
        <item t="default" sd="0"/>
      </items>
      <autoSortScope>
        <pivotArea dataOnly="0" outline="0" fieldPosition="0">
          <references count="1">
            <reference field="4294967294" count="1" selected="0">
              <x v="10"/>
            </reference>
          </references>
        </pivotArea>
      </autoSortScope>
    </pivotField>
    <pivotField showAll="0"/>
    <pivotField showAll="0"/>
    <pivotField showAll="0"/>
    <pivotField showAl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dataField="1" showAll="0" defaultSubtotal="0"/>
    <pivotField numFmtId="1" showAll="0" defaultSubtotal="0"/>
    <pivotField axis="axisPage" dataField="1" numFmtId="1" multipleItemSelectionAllowed="1" showAll="0">
      <items count="89">
        <item h="1" x="0"/>
        <item x="23"/>
        <item x="24"/>
        <item x="35"/>
        <item x="22"/>
        <item x="20"/>
        <item x="15"/>
        <item x="14"/>
        <item x="36"/>
        <item x="29"/>
        <item x="44"/>
        <item x="10"/>
        <item x="33"/>
        <item x="30"/>
        <item x="28"/>
        <item x="19"/>
        <item x="11"/>
        <item x="46"/>
        <item x="4"/>
        <item x="1"/>
        <item x="21"/>
        <item m="1" x="81"/>
        <item x="3"/>
        <item x="41"/>
        <item m="1" x="84"/>
        <item m="1" x="85"/>
        <item x="54"/>
        <item x="8"/>
        <item x="38"/>
        <item m="1" x="69"/>
        <item x="56"/>
        <item x="52"/>
        <item x="40"/>
        <item x="32"/>
        <item m="1" x="83"/>
        <item m="1" x="75"/>
        <item x="18"/>
        <item x="34"/>
        <item m="1" x="72"/>
        <item x="42"/>
        <item x="48"/>
        <item x="55"/>
        <item x="67"/>
        <item x="27"/>
        <item x="62"/>
        <item x="53"/>
        <item m="1" x="86"/>
        <item m="1" x="77"/>
        <item x="43"/>
        <item m="1" x="70"/>
        <item m="1" x="82"/>
        <item m="1" x="74"/>
        <item x="60"/>
        <item x="58"/>
        <item m="1" x="73"/>
        <item x="57"/>
        <item x="65"/>
        <item x="45"/>
        <item h="1" m="1" x="76"/>
        <item m="1" x="79"/>
        <item x="68"/>
        <item x="49"/>
        <item m="1" x="71"/>
        <item x="5"/>
        <item x="51"/>
        <item m="1" x="80"/>
        <item m="1" x="78"/>
        <item m="1" x="87"/>
        <item x="2"/>
        <item x="61"/>
        <item x="64"/>
        <item x="59"/>
        <item x="12"/>
        <item x="13"/>
        <item x="16"/>
        <item x="6"/>
        <item x="17"/>
        <item x="9"/>
        <item x="7"/>
        <item x="31"/>
        <item x="25"/>
        <item x="39"/>
        <item x="37"/>
        <item x="26"/>
        <item x="47"/>
        <item x="50"/>
        <item x="63"/>
        <item x="66"/>
        <item t="default"/>
      </items>
    </pivotField>
    <pivotField showAll="0" defaultSubtotal="0"/>
    <pivotField numFmtId="1" showAll="0" defaultSubtotal="0"/>
    <pivotField showAll="0" defaultSubtotal="0"/>
  </pivotFields>
  <rowFields count="1">
    <field x="5"/>
  </rowFields>
  <rowItems count="21">
    <i>
      <x v="49"/>
    </i>
    <i>
      <x v="37"/>
    </i>
    <i>
      <x v="30"/>
    </i>
    <i>
      <x v="52"/>
    </i>
    <i>
      <x v="44"/>
    </i>
    <i>
      <x v="19"/>
    </i>
    <i>
      <x v="27"/>
    </i>
    <i>
      <x v="39"/>
    </i>
    <i>
      <x v="16"/>
    </i>
    <i>
      <x v="23"/>
    </i>
    <i>
      <x v="36"/>
    </i>
    <i>
      <x v="6"/>
    </i>
    <i>
      <x v="50"/>
    </i>
    <i>
      <x v="48"/>
    </i>
    <i>
      <x v="24"/>
    </i>
    <i>
      <x v="17"/>
    </i>
    <i>
      <x v="46"/>
    </i>
    <i>
      <x v="40"/>
    </i>
    <i>
      <x v="20"/>
    </i>
    <i>
      <x v="38"/>
    </i>
    <i t="grand">
      <x/>
    </i>
  </rowItems>
  <colFields count="1">
    <field x="-2"/>
  </colFields>
  <colItems count="11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</colItems>
  <pageFields count="1">
    <pageField fld="74" hier="-1"/>
  </pageFields>
  <dataFields count="11">
    <dataField name="Race 1" fld="21" baseField="0" baseItem="0"/>
    <dataField name="Race 2" fld="36" baseField="0" baseItem="0"/>
    <dataField name="Race 4" fld="51" baseField="5" baseItem="37"/>
    <dataField name="  Race 5" fld="54" baseField="5" baseItem="49"/>
    <dataField name="  Race 6" fld="57" baseField="0" baseItem="0"/>
    <dataField name=" Final POINTS Race 7" fld="60" baseField="0" baseItem="0"/>
    <dataField name=" Final POINTS Race 8" fld="63" baseField="0" baseItem="0"/>
    <dataField name=" Final POINTS Race 9" fld="66" baseField="0" baseItem="0"/>
    <dataField name=" Final POINTS Race 10" fld="69" baseField="5" baseItem="54"/>
    <dataField name="  Final POINTS Race 11" fld="72" baseField="5" baseItem="32"/>
    <dataField name="Sum of Total Points 2018" fld="74" baseField="0" baseItem="0"/>
  </dataFields>
  <formats count="7">
    <format dxfId="595">
      <pivotArea outline="0" collapsedLevelsAreSubtotals="1" fieldPosition="0"/>
    </format>
    <format dxfId="594">
      <pivotArea type="origin" dataOnly="0" labelOnly="1" outline="0" fieldPosition="0"/>
    </format>
    <format dxfId="593">
      <pivotArea field="-2" type="button" dataOnly="0" labelOnly="1" outline="0" axis="axisCol" fieldPosition="0"/>
    </format>
    <format dxfId="592">
      <pivotArea type="topRight" dataOnly="0" labelOnly="1" outline="0" fieldPosition="0"/>
    </format>
    <format dxfId="591">
      <pivotArea type="topRight" dataOnly="0" labelOnly="1" outline="0" fieldPosition="0"/>
    </format>
    <format dxfId="590">
      <pivotArea type="topRight" dataOnly="0" labelOnly="1" outline="0" fieldPosition="0"/>
    </format>
    <format dxfId="345">
      <pivotArea dataOnly="0" labelOnly="1" outline="0" fieldPosition="0">
        <references count="1">
          <reference field="4294967294" count="11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</formats>
  <pivotTableStyleInfo name="PivotStyleLight23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1" name="Table2" displayName="Table2" ref="A2:BZ460" totalsRowShown="0" headerRowDxfId="687" dataDxfId="685" headerRowBorderDxfId="686" tableBorderDxfId="684">
  <autoFilter ref="A2:BZ460">
    <filterColumn colId="57">
      <customFilters>
        <customFilter operator="notEqual" val=" "/>
      </customFilters>
    </filterColumn>
    <filterColumn colId="74">
      <filters>
        <filter val="1"/>
        <filter val="10"/>
        <filter val="100"/>
        <filter val="104"/>
        <filter val="107"/>
        <filter val="108"/>
        <filter val="11"/>
        <filter val="111"/>
        <filter val="115"/>
        <filter val="118"/>
        <filter val="12"/>
        <filter val="122"/>
        <filter val="123"/>
        <filter val="126"/>
        <filter val="13"/>
        <filter val="14"/>
        <filter val="15"/>
        <filter val="16"/>
        <filter val="17"/>
        <filter val="18"/>
        <filter val="19"/>
        <filter val="2"/>
        <filter val="20"/>
        <filter val="21"/>
        <filter val="22"/>
        <filter val="23"/>
        <filter val="25"/>
        <filter val="26"/>
        <filter val="27"/>
        <filter val="3"/>
        <filter val="31"/>
        <filter val="32"/>
        <filter val="33"/>
        <filter val="35"/>
        <filter val="36"/>
        <filter val="38"/>
        <filter val="39"/>
        <filter val="4"/>
        <filter val="41"/>
        <filter val="44"/>
        <filter val="46"/>
        <filter val="49"/>
        <filter val="5"/>
        <filter val="51"/>
        <filter val="52"/>
        <filter val="55"/>
        <filter val="57"/>
        <filter val="6"/>
        <filter val="60"/>
        <filter val="65"/>
        <filter val="66"/>
        <filter val="67"/>
        <filter val="69"/>
        <filter val="7"/>
        <filter val="70"/>
        <filter val="71"/>
        <filter val="74"/>
        <filter val="75"/>
        <filter val="78"/>
        <filter val="8"/>
        <filter val="81"/>
        <filter val="82"/>
        <filter val="85"/>
        <filter val="89"/>
        <filter val="9"/>
        <filter val="91"/>
        <filter val="96"/>
        <filter val="98"/>
      </filters>
    </filterColumn>
  </autoFilter>
  <sortState ref="A150:BZ284">
    <sortCondition descending="1" ref="BF2:BF460"/>
  </sortState>
  <tableColumns count="78">
    <tableColumn id="1" name="Age" dataDxfId="683"/>
    <tableColumn id="2" name="Male or Female" dataDxfId="682"/>
    <tableColumn id="3" name="Full Name" dataDxfId="681"/>
    <tableColumn id="4" name="Date of Birth" dataDxfId="680"/>
    <tableColumn id="5" name="Primary School" dataDxfId="679"/>
    <tableColumn id="6" name="High School" dataDxfId="678"/>
    <tableColumn id="7" name="Club" dataDxfId="677"/>
    <tableColumn id="8" name="GCU Number" dataDxfId="676"/>
    <tableColumn id="19" name="Race 5" dataDxfId="675">
      <calculatedColumnFormula>VLOOKUP(Table2[[#This Row],[GCU Number]],'race 5'!$B$2:$G$48,1,0)</calculatedColumnFormula>
    </tableColumn>
    <tableColumn id="9" name="Boat Number" dataDxfId="674"/>
    <tableColumn id="67" name="LD Race1" dataDxfId="673" dataCellStyle="Comma"/>
    <tableColumn id="20" name="LD Place Race1" dataDxfId="672"/>
    <tableColumn id="28" name="LD Points1" dataDxfId="671">
      <calculatedColumnFormula>VLOOKUP(Table2[[#This Row],[LD Place Race1]],Races!$F$3:$G$30,2,0)</calculatedColumnFormula>
    </tableColumn>
    <tableColumn id="81" name="500m Race1" dataDxfId="670"/>
    <tableColumn id="82" name="500m Place Race1" dataDxfId="669"/>
    <tableColumn id="83" name="500m Points 1" dataDxfId="668">
      <calculatedColumnFormula>VLOOKUP(Table2[[#This Row],[500m Place Race1]],Races!$F$3:$G$30,2,0)</calculatedColumnFormula>
    </tableColumn>
    <tableColumn id="59" name="200m Race1" dataDxfId="667" dataCellStyle="Comma"/>
    <tableColumn id="21" name="200m Place Race1" dataDxfId="666"/>
    <tableColumn id="22" name="200m Points1" dataDxfId="665">
      <calculatedColumnFormula>VLOOKUP(Table2[[#This Row],[200m Place Race1]],Races!$F$3:$G$30,2,0)</calculatedColumnFormula>
    </tableColumn>
    <tableColumn id="26" name="Total Points combined Race 1" dataDxfId="664">
      <calculatedColumnFormula>Table2[[#This Row],[200m Points1]]+Table2[[#This Row],[500m Points 1]]+Table2[[#This Row],[LD Points1]]</calculatedColumnFormula>
    </tableColumn>
    <tableColumn id="27" name="Final Place RACE 1" dataDxfId="663"/>
    <tableColumn id="29" name="Final Points race 1" dataDxfId="662"/>
    <tableColumn id="11" name="LD Race 2" dataDxfId="661"/>
    <tableColumn id="12" name="LD Place Race 2" dataDxfId="660"/>
    <tableColumn id="13" name="LD Points Race 2" dataDxfId="659">
      <calculatedColumnFormula>VLOOKUP(Table2[[#This Row],[LD Place Race 2]],Races!$F$3:$G$30,2,0)</calculatedColumnFormula>
    </tableColumn>
    <tableColumn id="14" name="500m Race 2" dataDxfId="658"/>
    <tableColumn id="15" name="500m Place Race 2" dataDxfId="657"/>
    <tableColumn id="16" name="500m Points Race 2" dataDxfId="656">
      <calculatedColumnFormula>VLOOKUP(Table2[[#This Row],[500m Place Race 2]],Races!$F$3:$G$30,2,0)</calculatedColumnFormula>
    </tableColumn>
    <tableColumn id="17" name="200m Race 2" dataDxfId="655"/>
    <tableColumn id="18" name="200m Race 2 Place" dataDxfId="654"/>
    <tableColumn id="23" name="200m POINTS RACE 2" dataDxfId="653">
      <calculatedColumnFormula>VLOOKUP(Table2[[#This Row],[200m Race 2 Place]],Races!$F$3:$G$30,2,0)</calculatedColumnFormula>
    </tableColumn>
    <tableColumn id="36" name="100m Race 2" dataDxfId="652"/>
    <tableColumn id="10" name="100m Place Race 2" dataDxfId="651"/>
    <tableColumn id="24" name="100m POINTS Race 2" dataDxfId="650">
      <calculatedColumnFormula>VLOOKUP(Table2[[#This Row],[100m Place Race 2]],Races!$F$3:$G$30,2,0)</calculatedColumnFormula>
    </tableColumn>
    <tableColumn id="78" name="Race 2 Total Points" dataDxfId="649">
      <calculatedColumnFormula>Table2[[#This Row],[100m POINTS Race 2]]+Table2[[#This Row],[200m POINTS RACE 2]]+Table2[[#This Row],[500m Points Race 2]]+Table2[[#This Row],[LD Points Race 2]]</calculatedColumnFormula>
    </tableColumn>
    <tableColumn id="79" name="Race 2 Overall Position" dataDxfId="648"/>
    <tableColumn id="25" name="Final Points race 2" dataDxfId="647">
      <calculatedColumnFormula>VLOOKUP(Table2[[#This Row],[Race 2 Overall Position]],Races!$F$3:$G$30,2,0)</calculatedColumnFormula>
    </tableColumn>
    <tableColumn id="40" name="200m Race 4" dataDxfId="646"/>
    <tableColumn id="39" name="200m Place Race 4" dataDxfId="645"/>
    <tableColumn id="37" name="Final POINTS Race 4" dataDxfId="644"/>
    <tableColumn id="50" name="500m Heat time" dataDxfId="643"/>
    <tableColumn id="51" name="500m Position" dataDxfId="642"/>
    <tableColumn id="45" name="500m Points" dataDxfId="641">
      <calculatedColumnFormula>VLOOKUP(Table2[[#This Row],[500m Position]],Races!$F$3:$G$30,2,0)</calculatedColumnFormula>
    </tableColumn>
    <tableColumn id="44" name="200m Heat Time Race 4" dataDxfId="640"/>
    <tableColumn id="43" name="200m Position Race 4" dataDxfId="639"/>
    <tableColumn id="53" name="200m Points Race 4" dataDxfId="638">
      <calculatedColumnFormula>VLOOKUP(Table2[[#This Row],[200m Position Race 4]],Races!$F$3:$G$30,2,0)</calculatedColumnFormula>
    </tableColumn>
    <tableColumn id="52" name="100m Heat Time Race 4 " dataDxfId="637"/>
    <tableColumn id="42" name="100m Position Race 4 " dataDxfId="636"/>
    <tableColumn id="41" name="100m Points Race 4 " dataDxfId="635">
      <calculatedColumnFormula>VLOOKUP(Table2[[#This Row],[100m Position Race 4 ]],Races!$F$3:$G$30,2,0)</calculatedColumnFormula>
    </tableColumn>
    <tableColumn id="80" name="Total POINTS Race 4" dataDxfId="634">
      <calculatedColumnFormula>Table2[[#This Row],[100m Points Race 4 ]]+Table2[[#This Row],[200m Points Race 4]]+Table2[[#This Row],[500m Points]]</calculatedColumnFormula>
    </tableColumn>
    <tableColumn id="84" name="Total Position Race 4" dataDxfId="633"/>
    <tableColumn id="85" name="Final POINTS Race 4 " dataDxfId="632"/>
    <tableColumn id="38" name="Time race 5" dataDxfId="631"/>
    <tableColumn id="49" name="Total Position Race 5" dataDxfId="630"/>
    <tableColumn id="47" name="Final POINTS Race 5" dataDxfId="629"/>
    <tableColumn id="56" name="Final time Race 6" dataDxfId="628"/>
    <tableColumn id="58" name="Total Position Race 6" dataDxfId="627"/>
    <tableColumn id="57" name="Final POINTS Race 6" dataDxfId="589"/>
    <tableColumn id="54" name="Final time Race 7" dataDxfId="626"/>
    <tableColumn id="55" name="Final Position Race 7" dataDxfId="625"/>
    <tableColumn id="60" name="Final POINTS Race 7" dataDxfId="624"/>
    <tableColumn id="62" name="Final time Race 8" dataDxfId="623"/>
    <tableColumn id="63" name="Final Position Race 8" dataDxfId="622"/>
    <tableColumn id="64" name="Final POINTS Race 8" dataDxfId="621"/>
    <tableColumn id="68" name="Final time Race 9" dataDxfId="620"/>
    <tableColumn id="65" name="Final Position Race 9" dataDxfId="619"/>
    <tableColumn id="66" name="Final POINTS Race 9" dataDxfId="618"/>
    <tableColumn id="69" name="Final time Race 10" dataDxfId="617"/>
    <tableColumn id="70" name="Final Position Race 10" dataDxfId="616"/>
    <tableColumn id="71" name="Final POINTS Race 10" dataDxfId="615"/>
    <tableColumn id="75" name="Final time Race 11" dataDxfId="614"/>
    <tableColumn id="76" name="Final Position Race 11" dataDxfId="613"/>
    <tableColumn id="77" name="Final POINTS Race 11" dataDxfId="612"/>
    <tableColumn id="61" name="Races completed" dataDxfId="611">
      <calculatedColumnFormula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calculatedColumnFormula>
    </tableColumn>
    <tableColumn id="48" name="Total Points 2018" dataDxfId="588">
      <calculatedColumnFormula>Table2[[#This Row],[Final Points race 1]]+Table2[[#This Row],[Final Points race 2]]+Table2[[#This Row],[Final POINTS Race 4 ]]+Table2[[#This Row],[Final POINTS Race 5]]+Table2[[#This Row],[Final POINTS Race 6]]</calculatedColumnFormula>
    </tableColumn>
    <tableColumn id="72" name="Lowest" dataDxfId="610">
      <calculatedColumnFormula>SMALL(#REF!,1)</calculatedColumnFormula>
    </tableColumn>
    <tableColumn id="73" name="Second lowest" dataDxfId="609">
      <calculatedColumnFormula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calculatedColumnFormula>
    </tableColumn>
    <tableColumn id="74" name="Top races" dataDxfId="608">
      <calculatedColumnFormula>IF(Table2[[#This Row],[Races completed]]=$BZ$1,Table2[[#This Row],[Total Points 2018]]-Table2[[#This Row],[Lowest]],Table2[[#This Row],[Total Points 2018]])</calculatedColumnFormula>
    </tableColumn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Custom 4">
      <a:dk1>
        <a:sysClr val="windowText" lastClr="000000"/>
      </a:dk1>
      <a:lt1>
        <a:srgbClr val="000000"/>
      </a:lt1>
      <a:dk2>
        <a:srgbClr val="000000"/>
      </a:dk2>
      <a:lt2>
        <a:srgbClr val="000000"/>
      </a:lt2>
      <a:accent1>
        <a:srgbClr val="000000"/>
      </a:accent1>
      <a:accent2>
        <a:srgbClr val="000000"/>
      </a:accent2>
      <a:accent3>
        <a:srgbClr val="919191"/>
      </a:accent3>
      <a:accent4>
        <a:srgbClr val="919191"/>
      </a:accent4>
      <a:accent5>
        <a:srgbClr val="919191"/>
      </a:accent5>
      <a:accent6>
        <a:srgbClr val="E9E9E9"/>
      </a:accent6>
      <a:hlink>
        <a:srgbClr val="5F5F5F"/>
      </a:hlink>
      <a:folHlink>
        <a:srgbClr val="91919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01"/>
  <sheetViews>
    <sheetView tabSelected="1" topLeftCell="A4" zoomScale="80" zoomScaleNormal="80" workbookViewId="0">
      <selection activeCell="J16" sqref="J16"/>
    </sheetView>
  </sheetViews>
  <sheetFormatPr defaultRowHeight="15.75"/>
  <cols>
    <col min="1" max="1" width="42.28515625" style="136" customWidth="1"/>
    <col min="2" max="2" width="13" style="130" customWidth="1"/>
    <col min="3" max="3" width="13" style="81" customWidth="1"/>
    <col min="4" max="4" width="13" style="76" customWidth="1"/>
    <col min="5" max="6" width="13" style="81" customWidth="1"/>
    <col min="7" max="7" width="25.28515625" style="123" customWidth="1"/>
    <col min="8" max="8" width="14.140625" style="123" customWidth="1"/>
    <col min="9" max="9" width="26.5703125" style="123" customWidth="1"/>
    <col min="10" max="10" width="15.42578125" style="123" customWidth="1"/>
    <col min="11" max="11" width="13.7109375" style="123" customWidth="1"/>
    <col min="12" max="12" width="16.28515625" style="123" customWidth="1"/>
    <col min="13" max="13" width="15.5703125" style="123" customWidth="1"/>
    <col min="14" max="14" width="14.140625" style="123" customWidth="1"/>
    <col min="15" max="15" width="17.7109375" style="123" customWidth="1"/>
    <col min="16" max="16" width="16.85546875" style="123" customWidth="1"/>
    <col min="17" max="17" width="13.7109375" style="123" customWidth="1"/>
    <col min="18" max="18" width="10.85546875" bestFit="1" customWidth="1"/>
    <col min="19" max="19" width="14.7109375" bestFit="1" customWidth="1"/>
    <col min="20" max="20" width="22.5703125" bestFit="1" customWidth="1"/>
    <col min="21" max="21" width="13" bestFit="1" customWidth="1"/>
    <col min="22" max="22" width="14.7109375" bestFit="1" customWidth="1"/>
    <col min="23" max="23" width="13.42578125" bestFit="1" customWidth="1"/>
    <col min="24" max="24" width="19.7109375" bestFit="1" customWidth="1"/>
    <col min="25" max="25" width="15.42578125" bestFit="1" customWidth="1"/>
    <col min="26" max="26" width="21.5703125" bestFit="1" customWidth="1"/>
    <col min="27" max="27" width="17.5703125" bestFit="1" customWidth="1"/>
    <col min="28" max="29" width="17" bestFit="1" customWidth="1"/>
    <col min="30" max="30" width="16.85546875" bestFit="1" customWidth="1"/>
    <col min="31" max="31" width="18.42578125" bestFit="1" customWidth="1"/>
    <col min="32" max="32" width="24.140625" bestFit="1" customWidth="1"/>
    <col min="33" max="33" width="14.140625" bestFit="1" customWidth="1"/>
    <col min="34" max="34" width="18" bestFit="1" customWidth="1"/>
    <col min="35" max="35" width="18.7109375" bestFit="1" customWidth="1"/>
    <col min="36" max="36" width="19.42578125" bestFit="1" customWidth="1"/>
    <col min="37" max="37" width="17.5703125" bestFit="1" customWidth="1"/>
    <col min="38" max="38" width="18" bestFit="1" customWidth="1"/>
    <col min="39" max="39" width="20.140625" bestFit="1" customWidth="1"/>
    <col min="40" max="40" width="15.140625" bestFit="1" customWidth="1"/>
    <col min="41" max="41" width="14" customWidth="1"/>
    <col min="42" max="42" width="23.28515625" bestFit="1" customWidth="1"/>
    <col min="43" max="43" width="16.140625" customWidth="1"/>
    <col min="44" max="44" width="14.140625" customWidth="1"/>
    <col min="45" max="45" width="14.7109375" bestFit="1" customWidth="1"/>
    <col min="46" max="46" width="20.140625" bestFit="1" customWidth="1"/>
    <col min="47" max="47" width="16.140625" customWidth="1"/>
    <col min="48" max="48" width="24.85546875" bestFit="1" customWidth="1"/>
    <col min="49" max="49" width="12.7109375" customWidth="1"/>
    <col min="50" max="51" width="14.7109375" bestFit="1" customWidth="1"/>
    <col min="52" max="52" width="16.5703125" bestFit="1" customWidth="1"/>
    <col min="53" max="53" width="18.42578125" bestFit="1" customWidth="1"/>
    <col min="54" max="54" width="26.5703125" bestFit="1" customWidth="1"/>
    <col min="55" max="55" width="11.85546875" customWidth="1"/>
    <col min="56" max="56" width="27.5703125" bestFit="1" customWidth="1"/>
    <col min="57" max="57" width="23.42578125" customWidth="1"/>
    <col min="58" max="58" width="19" customWidth="1"/>
    <col min="59" max="59" width="22.7109375" bestFit="1" customWidth="1"/>
    <col min="60" max="60" width="16.85546875" customWidth="1"/>
    <col min="61" max="61" width="17.28515625" bestFit="1" customWidth="1"/>
    <col min="62" max="62" width="18.7109375" bestFit="1" customWidth="1"/>
    <col min="63" max="63" width="16.5703125" customWidth="1"/>
    <col min="64" max="64" width="18.7109375" bestFit="1" customWidth="1"/>
    <col min="65" max="65" width="22.5703125" bestFit="1" customWidth="1"/>
    <col min="66" max="66" width="19.42578125" customWidth="1"/>
    <col min="67" max="67" width="13.28515625" customWidth="1"/>
    <col min="68" max="68" width="13.28515625" bestFit="1" customWidth="1"/>
  </cols>
  <sheetData>
    <row r="1" spans="1:17" hidden="1">
      <c r="A1"/>
      <c r="B1"/>
      <c r="C1" s="123"/>
      <c r="D1" s="123"/>
      <c r="E1" s="123"/>
      <c r="F1" s="123"/>
    </row>
    <row r="2" spans="1:17" hidden="1">
      <c r="A2" s="77" t="s">
        <v>812</v>
      </c>
      <c r="B2" s="340" t="s">
        <v>423</v>
      </c>
      <c r="C2" s="123"/>
      <c r="D2"/>
      <c r="E2"/>
      <c r="F2"/>
      <c r="G2"/>
      <c r="H2"/>
      <c r="I2"/>
      <c r="J2"/>
      <c r="K2"/>
      <c r="L2"/>
      <c r="M2"/>
      <c r="O2"/>
      <c r="P2"/>
      <c r="Q2"/>
    </row>
    <row r="3" spans="1:17" s="83" customFormat="1" hidden="1">
      <c r="A3" s="136"/>
      <c r="B3" s="125"/>
      <c r="C3" s="123"/>
      <c r="D3"/>
      <c r="E3"/>
      <c r="F3"/>
      <c r="G3"/>
      <c r="H3"/>
      <c r="I3"/>
      <c r="J3"/>
      <c r="K3"/>
      <c r="L3"/>
      <c r="M3"/>
      <c r="N3" s="123"/>
      <c r="O3"/>
      <c r="P3"/>
      <c r="Q3"/>
    </row>
    <row r="4" spans="1:17">
      <c r="A4" s="270"/>
      <c r="B4" s="271" t="s">
        <v>429</v>
      </c>
      <c r="C4" s="124"/>
      <c r="D4" s="124"/>
      <c r="E4" s="124"/>
      <c r="F4" s="124"/>
      <c r="G4" s="124"/>
      <c r="H4"/>
      <c r="I4"/>
      <c r="J4"/>
      <c r="K4"/>
      <c r="L4"/>
      <c r="M4"/>
      <c r="N4"/>
      <c r="O4"/>
      <c r="P4"/>
      <c r="Q4"/>
    </row>
    <row r="5" spans="1:17">
      <c r="A5" s="138" t="s">
        <v>2008</v>
      </c>
      <c r="B5" s="340" t="s">
        <v>2074</v>
      </c>
      <c r="C5" s="340" t="s">
        <v>2075</v>
      </c>
      <c r="D5" s="340" t="s">
        <v>1783</v>
      </c>
      <c r="E5" s="340" t="s">
        <v>2076</v>
      </c>
      <c r="F5" s="340" t="s">
        <v>2077</v>
      </c>
      <c r="G5" s="340" t="s">
        <v>1505</v>
      </c>
      <c r="H5"/>
      <c r="I5"/>
      <c r="J5"/>
      <c r="K5"/>
      <c r="L5"/>
      <c r="M5"/>
      <c r="N5"/>
      <c r="O5"/>
      <c r="P5"/>
      <c r="Q5"/>
    </row>
    <row r="6" spans="1:17" ht="15">
      <c r="A6" s="139">
        <v>8</v>
      </c>
      <c r="B6" s="73"/>
      <c r="C6" s="73"/>
      <c r="D6" s="73"/>
      <c r="E6" s="73"/>
      <c r="F6" s="73"/>
      <c r="G6" s="73"/>
      <c r="H6"/>
      <c r="I6"/>
      <c r="J6"/>
      <c r="K6"/>
      <c r="L6"/>
      <c r="M6"/>
      <c r="N6"/>
      <c r="O6"/>
      <c r="P6"/>
      <c r="Q6"/>
    </row>
    <row r="7" spans="1:17" ht="15">
      <c r="A7" s="140" t="s">
        <v>9</v>
      </c>
      <c r="B7" s="73"/>
      <c r="C7" s="73"/>
      <c r="D7" s="73"/>
      <c r="E7" s="73"/>
      <c r="F7" s="73"/>
      <c r="G7" s="73"/>
      <c r="H7"/>
      <c r="I7"/>
      <c r="J7"/>
      <c r="K7"/>
      <c r="L7"/>
      <c r="M7"/>
      <c r="N7"/>
      <c r="O7"/>
      <c r="P7"/>
      <c r="Q7"/>
    </row>
    <row r="8" spans="1:17" ht="15">
      <c r="A8" s="215" t="s">
        <v>1195</v>
      </c>
      <c r="B8" s="73">
        <v>26</v>
      </c>
      <c r="C8" s="73">
        <v>26</v>
      </c>
      <c r="D8" s="73">
        <v>26</v>
      </c>
      <c r="E8" s="73">
        <v>26</v>
      </c>
      <c r="F8" s="73"/>
      <c r="G8" s="73">
        <v>104</v>
      </c>
      <c r="H8"/>
      <c r="I8"/>
      <c r="J8"/>
      <c r="K8"/>
      <c r="L8"/>
      <c r="M8"/>
      <c r="N8"/>
      <c r="O8"/>
      <c r="P8"/>
      <c r="Q8"/>
    </row>
    <row r="9" spans="1:17" ht="15">
      <c r="A9" s="215" t="s">
        <v>750</v>
      </c>
      <c r="B9" s="73">
        <v>22</v>
      </c>
      <c r="C9" s="73">
        <v>19</v>
      </c>
      <c r="D9" s="73">
        <v>22</v>
      </c>
      <c r="E9" s="73"/>
      <c r="F9" s="73">
        <v>22</v>
      </c>
      <c r="G9" s="73">
        <v>85</v>
      </c>
      <c r="H9"/>
      <c r="I9"/>
      <c r="J9"/>
      <c r="K9"/>
      <c r="L9"/>
      <c r="M9"/>
      <c r="N9"/>
      <c r="O9"/>
      <c r="P9"/>
      <c r="Q9"/>
    </row>
    <row r="10" spans="1:17" ht="15">
      <c r="A10" s="215" t="s">
        <v>1991</v>
      </c>
      <c r="B10" s="73"/>
      <c r="C10" s="73"/>
      <c r="D10" s="73"/>
      <c r="E10" s="73"/>
      <c r="F10" s="73">
        <v>26</v>
      </c>
      <c r="G10" s="73">
        <v>26</v>
      </c>
      <c r="H10"/>
      <c r="I10"/>
      <c r="J10"/>
      <c r="K10"/>
      <c r="L10"/>
      <c r="M10"/>
      <c r="N10"/>
      <c r="O10"/>
      <c r="P10"/>
      <c r="Q10"/>
    </row>
    <row r="11" spans="1:17" ht="15">
      <c r="A11" s="215" t="s">
        <v>1207</v>
      </c>
      <c r="B11" s="73"/>
      <c r="C11" s="73">
        <v>22</v>
      </c>
      <c r="D11" s="73"/>
      <c r="E11" s="73"/>
      <c r="F11" s="73"/>
      <c r="G11" s="73">
        <v>22</v>
      </c>
      <c r="H11"/>
      <c r="I11"/>
      <c r="J11"/>
      <c r="K11"/>
      <c r="L11"/>
      <c r="M11"/>
      <c r="N11"/>
      <c r="O11"/>
      <c r="P11"/>
      <c r="Q11"/>
    </row>
    <row r="12" spans="1:17" ht="15">
      <c r="A12" s="215" t="s">
        <v>1993</v>
      </c>
      <c r="B12" s="73"/>
      <c r="C12" s="73"/>
      <c r="D12" s="73"/>
      <c r="E12" s="73"/>
      <c r="F12" s="73">
        <v>19</v>
      </c>
      <c r="G12" s="73">
        <v>19</v>
      </c>
      <c r="H12"/>
      <c r="I12"/>
      <c r="J12"/>
      <c r="K12"/>
      <c r="L12"/>
      <c r="M12"/>
      <c r="N12"/>
      <c r="O12"/>
      <c r="P12"/>
      <c r="Q12"/>
    </row>
    <row r="13" spans="1:17" ht="15">
      <c r="A13" s="139">
        <v>10</v>
      </c>
      <c r="B13" s="73"/>
      <c r="C13" s="73"/>
      <c r="D13" s="73"/>
      <c r="E13" s="73"/>
      <c r="F13" s="73"/>
      <c r="G13" s="73"/>
      <c r="H13"/>
      <c r="I13"/>
      <c r="J13"/>
      <c r="K13"/>
      <c r="L13"/>
      <c r="M13"/>
      <c r="N13"/>
      <c r="O13"/>
      <c r="P13"/>
      <c r="Q13"/>
    </row>
    <row r="14" spans="1:17" ht="15">
      <c r="A14" s="140" t="s">
        <v>19</v>
      </c>
      <c r="B14" s="73"/>
      <c r="C14" s="73"/>
      <c r="D14" s="73"/>
      <c r="E14" s="73"/>
      <c r="F14" s="73"/>
      <c r="G14" s="73"/>
      <c r="H14"/>
      <c r="I14"/>
      <c r="J14"/>
      <c r="K14"/>
      <c r="L14"/>
      <c r="M14"/>
      <c r="N14"/>
      <c r="O14"/>
      <c r="P14"/>
      <c r="Q14"/>
    </row>
    <row r="15" spans="1:17" ht="15">
      <c r="A15" s="215" t="s">
        <v>1180</v>
      </c>
      <c r="B15" s="73"/>
      <c r="C15" s="73">
        <v>26</v>
      </c>
      <c r="D15" s="73">
        <v>26</v>
      </c>
      <c r="E15" s="73"/>
      <c r="F15" s="73"/>
      <c r="G15" s="73">
        <v>52</v>
      </c>
      <c r="H15"/>
      <c r="I15"/>
      <c r="J15"/>
      <c r="K15"/>
      <c r="L15"/>
      <c r="M15"/>
      <c r="N15"/>
      <c r="O15"/>
      <c r="P15"/>
      <c r="Q15"/>
    </row>
    <row r="16" spans="1:17" ht="15">
      <c r="A16" s="215" t="s">
        <v>1995</v>
      </c>
      <c r="B16" s="73"/>
      <c r="C16" s="73"/>
      <c r="D16" s="73"/>
      <c r="E16" s="73"/>
      <c r="F16" s="73">
        <v>26</v>
      </c>
      <c r="G16" s="73">
        <v>26</v>
      </c>
      <c r="H16"/>
      <c r="I16"/>
      <c r="J16"/>
      <c r="K16"/>
      <c r="L16"/>
      <c r="M16"/>
      <c r="N16"/>
      <c r="O16"/>
      <c r="P16"/>
      <c r="Q16"/>
    </row>
    <row r="17" spans="1:17" ht="15">
      <c r="A17" s="215" t="s">
        <v>442</v>
      </c>
      <c r="B17" s="73">
        <v>26</v>
      </c>
      <c r="C17" s="73"/>
      <c r="D17" s="73"/>
      <c r="E17" s="73"/>
      <c r="F17" s="73"/>
      <c r="G17" s="73">
        <v>26</v>
      </c>
      <c r="H17"/>
      <c r="I17"/>
      <c r="J17"/>
      <c r="K17"/>
      <c r="L17"/>
      <c r="M17"/>
      <c r="N17"/>
      <c r="O17"/>
      <c r="P17"/>
      <c r="Q17"/>
    </row>
    <row r="18" spans="1:17" ht="15">
      <c r="A18" s="140" t="s">
        <v>9</v>
      </c>
      <c r="B18" s="73"/>
      <c r="C18" s="73"/>
      <c r="D18" s="73"/>
      <c r="E18" s="73"/>
      <c r="F18" s="73"/>
      <c r="G18" s="73"/>
      <c r="H18"/>
      <c r="I18"/>
      <c r="J18"/>
      <c r="K18"/>
      <c r="L18"/>
      <c r="M18"/>
      <c r="N18"/>
      <c r="O18"/>
      <c r="P18"/>
      <c r="Q18"/>
    </row>
    <row r="19" spans="1:17" ht="15">
      <c r="A19" s="135" t="s">
        <v>225</v>
      </c>
      <c r="B19" s="73">
        <v>22</v>
      </c>
      <c r="C19" s="73">
        <v>26</v>
      </c>
      <c r="D19" s="73">
        <v>26</v>
      </c>
      <c r="E19" s="73">
        <v>26</v>
      </c>
      <c r="F19" s="73">
        <v>22</v>
      </c>
      <c r="G19" s="73">
        <v>122</v>
      </c>
      <c r="H19"/>
      <c r="I19"/>
      <c r="J19"/>
      <c r="K19"/>
      <c r="L19"/>
      <c r="M19"/>
      <c r="N19"/>
      <c r="O19"/>
      <c r="P19"/>
      <c r="Q19"/>
    </row>
    <row r="20" spans="1:17" ht="15">
      <c r="A20" s="135" t="s">
        <v>368</v>
      </c>
      <c r="B20" s="73">
        <v>26</v>
      </c>
      <c r="C20" s="73">
        <v>19</v>
      </c>
      <c r="D20" s="73">
        <v>22</v>
      </c>
      <c r="E20" s="73">
        <v>22</v>
      </c>
      <c r="F20" s="73">
        <v>26</v>
      </c>
      <c r="G20" s="73">
        <v>115</v>
      </c>
      <c r="H20"/>
      <c r="I20"/>
      <c r="J20"/>
      <c r="K20"/>
      <c r="L20"/>
      <c r="M20"/>
      <c r="N20"/>
      <c r="O20"/>
      <c r="P20"/>
      <c r="Q20"/>
    </row>
    <row r="21" spans="1:17" ht="15">
      <c r="A21" s="135" t="s">
        <v>226</v>
      </c>
      <c r="B21" s="73">
        <v>19</v>
      </c>
      <c r="C21" s="73">
        <v>22</v>
      </c>
      <c r="D21" s="73">
        <v>19</v>
      </c>
      <c r="E21" s="73">
        <v>19</v>
      </c>
      <c r="F21" s="73">
        <v>19</v>
      </c>
      <c r="G21" s="73">
        <v>98</v>
      </c>
      <c r="H21"/>
      <c r="I21"/>
      <c r="J21"/>
      <c r="K21"/>
      <c r="L21"/>
      <c r="M21"/>
      <c r="N21"/>
      <c r="O21"/>
      <c r="P21"/>
      <c r="Q21"/>
    </row>
    <row r="22" spans="1:17" ht="15">
      <c r="A22" s="135" t="s">
        <v>661</v>
      </c>
      <c r="B22" s="73">
        <v>17</v>
      </c>
      <c r="C22" s="73">
        <v>17</v>
      </c>
      <c r="D22" s="73">
        <v>16</v>
      </c>
      <c r="E22" s="73">
        <v>15</v>
      </c>
      <c r="F22" s="73">
        <v>17</v>
      </c>
      <c r="G22" s="73">
        <v>82</v>
      </c>
      <c r="H22"/>
      <c r="I22"/>
      <c r="J22"/>
      <c r="K22"/>
      <c r="L22"/>
      <c r="M22"/>
      <c r="N22"/>
      <c r="O22"/>
      <c r="P22"/>
      <c r="Q22"/>
    </row>
    <row r="23" spans="1:17" ht="15">
      <c r="A23" s="215" t="s">
        <v>1175</v>
      </c>
      <c r="B23" s="73">
        <v>16</v>
      </c>
      <c r="C23" s="73">
        <v>15</v>
      </c>
      <c r="D23" s="73">
        <v>17</v>
      </c>
      <c r="E23" s="73">
        <v>17</v>
      </c>
      <c r="F23" s="73">
        <v>16</v>
      </c>
      <c r="G23" s="73">
        <v>81</v>
      </c>
      <c r="H23"/>
      <c r="I23"/>
      <c r="J23"/>
      <c r="K23"/>
      <c r="L23"/>
      <c r="M23"/>
      <c r="N23"/>
      <c r="O23"/>
      <c r="P23"/>
      <c r="Q23"/>
    </row>
    <row r="24" spans="1:17" ht="15">
      <c r="A24" s="215" t="s">
        <v>493</v>
      </c>
      <c r="B24" s="73">
        <v>13</v>
      </c>
      <c r="C24" s="73">
        <v>13</v>
      </c>
      <c r="D24" s="73">
        <v>13</v>
      </c>
      <c r="E24" s="73">
        <v>16</v>
      </c>
      <c r="F24" s="73">
        <v>15</v>
      </c>
      <c r="G24" s="73">
        <v>70</v>
      </c>
      <c r="H24"/>
      <c r="I24"/>
      <c r="J24"/>
      <c r="K24"/>
      <c r="L24"/>
      <c r="M24"/>
      <c r="N24"/>
      <c r="O24"/>
      <c r="P24"/>
      <c r="Q24"/>
    </row>
    <row r="25" spans="1:17" ht="15">
      <c r="A25" s="215" t="s">
        <v>1203</v>
      </c>
      <c r="B25" s="73">
        <v>14</v>
      </c>
      <c r="C25" s="73">
        <v>14</v>
      </c>
      <c r="D25" s="73">
        <v>11</v>
      </c>
      <c r="E25" s="73"/>
      <c r="F25" s="73">
        <v>13</v>
      </c>
      <c r="G25" s="73">
        <v>52</v>
      </c>
      <c r="H25"/>
      <c r="I25"/>
      <c r="J25"/>
      <c r="K25"/>
      <c r="L25"/>
      <c r="M25"/>
      <c r="N25"/>
      <c r="O25"/>
      <c r="P25"/>
      <c r="Q25"/>
    </row>
    <row r="26" spans="1:17" ht="15">
      <c r="A26" s="215" t="s">
        <v>659</v>
      </c>
      <c r="B26" s="73">
        <v>15</v>
      </c>
      <c r="C26" s="73">
        <v>12</v>
      </c>
      <c r="D26" s="73">
        <v>10</v>
      </c>
      <c r="E26" s="73"/>
      <c r="F26" s="73">
        <v>14</v>
      </c>
      <c r="G26" s="73">
        <v>51</v>
      </c>
      <c r="H26"/>
      <c r="I26"/>
      <c r="J26"/>
      <c r="K26"/>
      <c r="L26"/>
      <c r="M26"/>
      <c r="N26"/>
      <c r="O26"/>
      <c r="P26"/>
      <c r="Q26"/>
    </row>
    <row r="27" spans="1:17" ht="15">
      <c r="A27" s="135" t="s">
        <v>444</v>
      </c>
      <c r="B27" s="73"/>
      <c r="C27" s="73">
        <v>17</v>
      </c>
      <c r="D27" s="73">
        <v>15</v>
      </c>
      <c r="E27" s="73"/>
      <c r="F27" s="73"/>
      <c r="G27" s="73">
        <v>32</v>
      </c>
      <c r="H27"/>
      <c r="I27"/>
      <c r="J27"/>
      <c r="K27"/>
      <c r="L27"/>
      <c r="M27"/>
      <c r="N27"/>
      <c r="O27"/>
      <c r="P27"/>
      <c r="Q27"/>
    </row>
    <row r="28" spans="1:17" ht="15">
      <c r="A28" s="215" t="s">
        <v>494</v>
      </c>
      <c r="B28" s="73">
        <v>12</v>
      </c>
      <c r="C28" s="73">
        <v>11</v>
      </c>
      <c r="D28" s="73">
        <v>9</v>
      </c>
      <c r="E28" s="73"/>
      <c r="F28" s="73"/>
      <c r="G28" s="73">
        <v>32</v>
      </c>
      <c r="H28"/>
      <c r="I28"/>
      <c r="J28"/>
      <c r="K28"/>
      <c r="L28"/>
      <c r="M28"/>
      <c r="N28"/>
      <c r="O28"/>
      <c r="P28"/>
      <c r="Q28"/>
    </row>
    <row r="29" spans="1:17" ht="15">
      <c r="A29" s="215" t="s">
        <v>653</v>
      </c>
      <c r="B29" s="73">
        <v>11</v>
      </c>
      <c r="C29" s="73"/>
      <c r="D29" s="73"/>
      <c r="E29" s="73"/>
      <c r="F29" s="73">
        <v>12</v>
      </c>
      <c r="G29" s="73">
        <v>23</v>
      </c>
      <c r="H29"/>
      <c r="I29"/>
      <c r="J29"/>
      <c r="K29"/>
      <c r="L29"/>
      <c r="M29"/>
      <c r="N29"/>
      <c r="O29"/>
      <c r="P29"/>
      <c r="Q29"/>
    </row>
    <row r="30" spans="1:17" ht="15">
      <c r="A30" s="215" t="s">
        <v>1181</v>
      </c>
      <c r="B30" s="73"/>
      <c r="C30" s="73">
        <v>8</v>
      </c>
      <c r="D30" s="73">
        <v>15</v>
      </c>
      <c r="E30" s="73"/>
      <c r="F30" s="73"/>
      <c r="G30" s="73">
        <v>23</v>
      </c>
      <c r="H30"/>
      <c r="I30"/>
      <c r="J30"/>
      <c r="K30"/>
      <c r="L30"/>
      <c r="M30"/>
      <c r="N30"/>
      <c r="O30"/>
      <c r="P30"/>
      <c r="Q30"/>
    </row>
    <row r="31" spans="1:17" ht="15">
      <c r="A31" s="215" t="s">
        <v>1172</v>
      </c>
      <c r="B31" s="73">
        <v>10</v>
      </c>
      <c r="C31" s="73">
        <v>9</v>
      </c>
      <c r="D31" s="73"/>
      <c r="E31" s="73"/>
      <c r="F31" s="73"/>
      <c r="G31" s="73">
        <v>19</v>
      </c>
      <c r="H31"/>
      <c r="I31"/>
      <c r="J31"/>
      <c r="K31"/>
      <c r="L31"/>
      <c r="M31"/>
      <c r="N31"/>
      <c r="O31"/>
      <c r="P31"/>
      <c r="Q31"/>
    </row>
    <row r="32" spans="1:17" ht="15">
      <c r="A32" s="215" t="s">
        <v>1170</v>
      </c>
      <c r="B32" s="73"/>
      <c r="C32" s="73">
        <v>1</v>
      </c>
      <c r="D32" s="73">
        <v>5</v>
      </c>
      <c r="E32" s="73"/>
      <c r="F32" s="73">
        <v>10</v>
      </c>
      <c r="G32" s="73">
        <v>16</v>
      </c>
      <c r="H32"/>
      <c r="I32"/>
      <c r="J32"/>
      <c r="K32"/>
      <c r="L32"/>
      <c r="M32"/>
      <c r="N32"/>
      <c r="O32"/>
      <c r="P32"/>
      <c r="Q32"/>
    </row>
    <row r="33" spans="1:17" ht="15">
      <c r="A33" s="215" t="s">
        <v>1157</v>
      </c>
      <c r="B33" s="73"/>
      <c r="C33" s="73">
        <v>4</v>
      </c>
      <c r="D33" s="73">
        <v>12</v>
      </c>
      <c r="E33" s="73"/>
      <c r="F33" s="73"/>
      <c r="G33" s="73">
        <v>16</v>
      </c>
      <c r="H33"/>
      <c r="I33"/>
      <c r="J33"/>
      <c r="K33"/>
      <c r="L33"/>
      <c r="M33"/>
      <c r="N33"/>
      <c r="O33"/>
      <c r="P33"/>
      <c r="Q33"/>
    </row>
    <row r="34" spans="1:17" ht="15">
      <c r="A34" s="215" t="s">
        <v>1179</v>
      </c>
      <c r="B34" s="73"/>
      <c r="C34" s="73">
        <v>6</v>
      </c>
      <c r="D34" s="73">
        <v>9</v>
      </c>
      <c r="E34" s="73"/>
      <c r="F34" s="73"/>
      <c r="G34" s="73">
        <v>15</v>
      </c>
      <c r="H34"/>
      <c r="I34"/>
      <c r="J34"/>
      <c r="K34"/>
      <c r="L34"/>
      <c r="M34"/>
      <c r="N34"/>
      <c r="O34"/>
      <c r="P34"/>
      <c r="Q34"/>
    </row>
    <row r="35" spans="1:17" ht="15">
      <c r="A35" s="215" t="s">
        <v>443</v>
      </c>
      <c r="B35" s="73"/>
      <c r="C35" s="73">
        <v>11</v>
      </c>
      <c r="D35" s="73"/>
      <c r="E35" s="73"/>
      <c r="F35" s="73"/>
      <c r="G35" s="73">
        <v>11</v>
      </c>
      <c r="H35"/>
      <c r="I35"/>
      <c r="J35"/>
      <c r="K35"/>
      <c r="L35"/>
      <c r="M35"/>
      <c r="N35"/>
      <c r="O35"/>
      <c r="P35"/>
      <c r="Q35"/>
    </row>
    <row r="36" spans="1:17" ht="15">
      <c r="A36" s="215" t="s">
        <v>1994</v>
      </c>
      <c r="B36" s="73"/>
      <c r="C36" s="73"/>
      <c r="D36" s="73"/>
      <c r="E36" s="73"/>
      <c r="F36" s="73">
        <v>11</v>
      </c>
      <c r="G36" s="73">
        <v>11</v>
      </c>
      <c r="H36"/>
      <c r="I36"/>
      <c r="J36"/>
      <c r="K36"/>
      <c r="L36"/>
      <c r="M36"/>
      <c r="N36"/>
      <c r="O36"/>
      <c r="P36"/>
      <c r="Q36"/>
    </row>
    <row r="37" spans="1:17" ht="15">
      <c r="A37" s="215" t="s">
        <v>1611</v>
      </c>
      <c r="B37" s="73"/>
      <c r="C37" s="73"/>
      <c r="D37" s="73">
        <v>7</v>
      </c>
      <c r="E37" s="73"/>
      <c r="F37" s="73"/>
      <c r="G37" s="73">
        <v>7</v>
      </c>
      <c r="H37"/>
      <c r="I37"/>
      <c r="J37"/>
      <c r="K37"/>
      <c r="L37"/>
      <c r="M37"/>
      <c r="N37"/>
      <c r="O37"/>
      <c r="P37"/>
      <c r="Q37"/>
    </row>
    <row r="38" spans="1:17" ht="15">
      <c r="A38" s="215" t="s">
        <v>1204</v>
      </c>
      <c r="B38" s="73"/>
      <c r="C38" s="73">
        <v>7</v>
      </c>
      <c r="D38" s="73"/>
      <c r="E38" s="73"/>
      <c r="F38" s="73"/>
      <c r="G38" s="73">
        <v>7</v>
      </c>
      <c r="H38"/>
      <c r="I38"/>
      <c r="J38"/>
      <c r="K38"/>
      <c r="L38"/>
      <c r="M38"/>
      <c r="N38"/>
      <c r="O38"/>
      <c r="P38"/>
      <c r="Q38"/>
    </row>
    <row r="39" spans="1:17" ht="15">
      <c r="A39" s="215" t="s">
        <v>1607</v>
      </c>
      <c r="B39" s="73"/>
      <c r="C39" s="73"/>
      <c r="D39" s="73">
        <v>6</v>
      </c>
      <c r="E39" s="73"/>
      <c r="F39" s="73"/>
      <c r="G39" s="73">
        <v>6</v>
      </c>
      <c r="H39"/>
      <c r="I39"/>
      <c r="J39"/>
      <c r="K39"/>
      <c r="L39"/>
      <c r="M39"/>
      <c r="N39"/>
      <c r="O39"/>
      <c r="P39"/>
      <c r="Q39"/>
    </row>
    <row r="40" spans="1:17" ht="15">
      <c r="A40" s="215" t="s">
        <v>1201</v>
      </c>
      <c r="B40" s="73"/>
      <c r="C40" s="73">
        <v>5</v>
      </c>
      <c r="D40" s="73"/>
      <c r="E40" s="73"/>
      <c r="F40" s="73"/>
      <c r="G40" s="73">
        <v>5</v>
      </c>
      <c r="H40"/>
      <c r="I40"/>
      <c r="J40"/>
      <c r="K40"/>
      <c r="L40"/>
      <c r="M40"/>
      <c r="N40"/>
      <c r="O40"/>
      <c r="P40"/>
      <c r="Q40"/>
    </row>
    <row r="41" spans="1:17" ht="15">
      <c r="A41" s="215" t="s">
        <v>1200</v>
      </c>
      <c r="B41" s="73"/>
      <c r="C41" s="73">
        <v>4</v>
      </c>
      <c r="D41" s="73"/>
      <c r="E41" s="73"/>
      <c r="F41" s="73"/>
      <c r="G41" s="73">
        <v>4</v>
      </c>
      <c r="H41"/>
      <c r="I41"/>
      <c r="J41"/>
      <c r="K41"/>
      <c r="L41"/>
      <c r="M41"/>
      <c r="N41"/>
      <c r="O41"/>
      <c r="P41"/>
      <c r="Q41"/>
    </row>
    <row r="42" spans="1:17" ht="15">
      <c r="A42" s="215" t="s">
        <v>1182</v>
      </c>
      <c r="B42" s="73"/>
      <c r="C42" s="73">
        <v>2</v>
      </c>
      <c r="D42" s="73"/>
      <c r="E42" s="73"/>
      <c r="F42" s="73"/>
      <c r="G42" s="73">
        <v>2</v>
      </c>
      <c r="H42"/>
      <c r="I42"/>
      <c r="J42"/>
      <c r="K42"/>
      <c r="L42"/>
      <c r="M42"/>
      <c r="N42"/>
      <c r="O42"/>
      <c r="P42"/>
      <c r="Q42"/>
    </row>
    <row r="43" spans="1:17" ht="15">
      <c r="A43" s="215" t="s">
        <v>1213</v>
      </c>
      <c r="B43" s="73"/>
      <c r="C43" s="73">
        <v>1</v>
      </c>
      <c r="D43" s="73"/>
      <c r="E43" s="73"/>
      <c r="F43" s="73"/>
      <c r="G43" s="73">
        <v>1</v>
      </c>
      <c r="H43"/>
      <c r="I43"/>
      <c r="J43"/>
      <c r="K43"/>
      <c r="L43"/>
      <c r="M43"/>
      <c r="N43"/>
      <c r="O43"/>
      <c r="P43"/>
      <c r="Q43"/>
    </row>
    <row r="44" spans="1:17" ht="15">
      <c r="A44" s="139">
        <v>12</v>
      </c>
      <c r="B44" s="73"/>
      <c r="C44" s="73"/>
      <c r="D44" s="73"/>
      <c r="E44" s="73"/>
      <c r="F44" s="73"/>
      <c r="G44" s="73"/>
      <c r="H44"/>
      <c r="I44"/>
      <c r="J44"/>
      <c r="K44"/>
      <c r="L44"/>
      <c r="M44"/>
      <c r="N44"/>
      <c r="O44"/>
      <c r="P44"/>
      <c r="Q44"/>
    </row>
    <row r="45" spans="1:17" ht="15">
      <c r="A45" s="140" t="s">
        <v>19</v>
      </c>
      <c r="B45" s="73"/>
      <c r="C45" s="73"/>
      <c r="D45" s="73"/>
      <c r="E45" s="73"/>
      <c r="F45" s="73"/>
      <c r="G45" s="73"/>
      <c r="H45"/>
      <c r="I45"/>
      <c r="J45"/>
      <c r="K45"/>
      <c r="L45"/>
      <c r="M45"/>
      <c r="N45"/>
      <c r="O45"/>
      <c r="P45"/>
      <c r="Q45"/>
    </row>
    <row r="46" spans="1:17" ht="15">
      <c r="A46" s="135" t="s">
        <v>287</v>
      </c>
      <c r="B46" s="73">
        <v>22</v>
      </c>
      <c r="C46" s="73">
        <v>19</v>
      </c>
      <c r="D46" s="73">
        <v>22</v>
      </c>
      <c r="E46" s="73">
        <v>22</v>
      </c>
      <c r="F46" s="73">
        <v>26</v>
      </c>
      <c r="G46" s="73">
        <v>111</v>
      </c>
      <c r="H46"/>
      <c r="I46"/>
      <c r="J46"/>
      <c r="K46"/>
      <c r="L46"/>
      <c r="M46"/>
      <c r="N46"/>
      <c r="O46"/>
      <c r="P46"/>
      <c r="Q46"/>
    </row>
    <row r="47" spans="1:17" ht="15">
      <c r="A47" s="135" t="s">
        <v>1206</v>
      </c>
      <c r="B47" s="73">
        <v>19</v>
      </c>
      <c r="C47" s="73">
        <v>17</v>
      </c>
      <c r="D47" s="73">
        <v>19</v>
      </c>
      <c r="E47" s="73">
        <v>19</v>
      </c>
      <c r="F47" s="73">
        <v>17</v>
      </c>
      <c r="G47" s="73">
        <v>91</v>
      </c>
      <c r="H47"/>
      <c r="I47"/>
      <c r="J47"/>
      <c r="K47"/>
      <c r="L47"/>
      <c r="M47"/>
      <c r="N47"/>
      <c r="O47"/>
      <c r="P47"/>
      <c r="Q47"/>
    </row>
    <row r="48" spans="1:17" ht="15">
      <c r="A48" s="215" t="s">
        <v>724</v>
      </c>
      <c r="B48" s="73">
        <v>26</v>
      </c>
      <c r="C48" s="73">
        <v>22</v>
      </c>
      <c r="D48" s="73">
        <v>26</v>
      </c>
      <c r="E48" s="73"/>
      <c r="F48" s="73"/>
      <c r="G48" s="73">
        <v>74</v>
      </c>
      <c r="H48"/>
      <c r="I48"/>
      <c r="J48"/>
      <c r="K48"/>
      <c r="L48"/>
      <c r="M48"/>
      <c r="N48"/>
      <c r="O48"/>
      <c r="P48"/>
      <c r="Q48"/>
    </row>
    <row r="49" spans="1:17" ht="15">
      <c r="A49" s="135" t="s">
        <v>20</v>
      </c>
      <c r="B49" s="73"/>
      <c r="C49" s="73">
        <v>26</v>
      </c>
      <c r="D49" s="73"/>
      <c r="E49" s="73">
        <v>26</v>
      </c>
      <c r="F49" s="73"/>
      <c r="G49" s="73">
        <v>52</v>
      </c>
      <c r="H49"/>
      <c r="I49"/>
      <c r="J49"/>
      <c r="K49"/>
      <c r="L49"/>
      <c r="M49"/>
      <c r="N49"/>
      <c r="O49"/>
      <c r="P49"/>
      <c r="Q49"/>
    </row>
    <row r="50" spans="1:17" ht="15">
      <c r="A50" s="135" t="s">
        <v>652</v>
      </c>
      <c r="B50" s="73">
        <v>17</v>
      </c>
      <c r="C50" s="73">
        <v>16</v>
      </c>
      <c r="D50" s="73"/>
      <c r="E50" s="73"/>
      <c r="F50" s="73"/>
      <c r="G50" s="73">
        <v>33</v>
      </c>
      <c r="H50"/>
      <c r="I50"/>
      <c r="J50"/>
      <c r="K50"/>
      <c r="L50"/>
      <c r="M50"/>
      <c r="N50"/>
      <c r="O50"/>
      <c r="P50"/>
      <c r="Q50"/>
    </row>
    <row r="51" spans="1:17" ht="15">
      <c r="A51" s="215" t="s">
        <v>1998</v>
      </c>
      <c r="B51" s="73"/>
      <c r="C51" s="73"/>
      <c r="D51" s="73"/>
      <c r="E51" s="73"/>
      <c r="F51" s="73">
        <v>22</v>
      </c>
      <c r="G51" s="73">
        <v>22</v>
      </c>
      <c r="H51"/>
      <c r="I51"/>
      <c r="J51"/>
      <c r="K51"/>
      <c r="L51"/>
      <c r="M51"/>
      <c r="N51"/>
      <c r="O51"/>
      <c r="P51"/>
      <c r="Q51"/>
    </row>
    <row r="52" spans="1:17" ht="15">
      <c r="A52" s="215" t="s">
        <v>1999</v>
      </c>
      <c r="B52" s="73"/>
      <c r="C52" s="73"/>
      <c r="D52" s="73"/>
      <c r="E52" s="73"/>
      <c r="F52" s="73">
        <v>19</v>
      </c>
      <c r="G52" s="73">
        <v>19</v>
      </c>
      <c r="H52"/>
      <c r="I52"/>
      <c r="J52"/>
      <c r="K52"/>
      <c r="L52"/>
      <c r="M52"/>
      <c r="N52"/>
      <c r="O52"/>
      <c r="P52"/>
      <c r="Q52"/>
    </row>
    <row r="53" spans="1:17" ht="15">
      <c r="A53" s="215" t="s">
        <v>1942</v>
      </c>
      <c r="B53" s="73"/>
      <c r="C53" s="73"/>
      <c r="D53" s="73"/>
      <c r="E53" s="73">
        <v>17</v>
      </c>
      <c r="F53" s="73"/>
      <c r="G53" s="73">
        <v>17</v>
      </c>
      <c r="H53"/>
      <c r="I53"/>
      <c r="J53"/>
      <c r="K53"/>
      <c r="L53"/>
      <c r="M53"/>
      <c r="N53"/>
      <c r="O53"/>
      <c r="P53"/>
      <c r="Q53"/>
    </row>
    <row r="54" spans="1:17" ht="15">
      <c r="A54" s="215" t="s">
        <v>329</v>
      </c>
      <c r="B54" s="73"/>
      <c r="C54" s="73">
        <v>16</v>
      </c>
      <c r="D54" s="73"/>
      <c r="E54" s="73"/>
      <c r="F54" s="73"/>
      <c r="G54" s="73">
        <v>16</v>
      </c>
      <c r="H54"/>
      <c r="I54"/>
      <c r="J54"/>
      <c r="K54"/>
      <c r="L54"/>
      <c r="M54"/>
      <c r="N54"/>
      <c r="O54"/>
      <c r="P54"/>
      <c r="Q54"/>
    </row>
    <row r="55" spans="1:17" ht="15">
      <c r="A55" s="215" t="s">
        <v>1188</v>
      </c>
      <c r="B55" s="73"/>
      <c r="C55" s="73">
        <v>14</v>
      </c>
      <c r="D55" s="73"/>
      <c r="E55" s="73"/>
      <c r="F55" s="73"/>
      <c r="G55" s="73">
        <v>14</v>
      </c>
      <c r="H55"/>
      <c r="I55"/>
      <c r="J55"/>
      <c r="K55"/>
      <c r="L55"/>
      <c r="M55"/>
      <c r="N55"/>
      <c r="O55"/>
      <c r="P55"/>
      <c r="Q55"/>
    </row>
    <row r="56" spans="1:17" ht="15">
      <c r="A56" s="140" t="s">
        <v>9</v>
      </c>
      <c r="B56" s="73"/>
      <c r="C56" s="73"/>
      <c r="D56" s="73"/>
      <c r="E56" s="73"/>
      <c r="F56" s="73"/>
      <c r="G56" s="73"/>
      <c r="H56"/>
      <c r="I56"/>
      <c r="J56"/>
      <c r="K56"/>
      <c r="L56"/>
      <c r="M56"/>
      <c r="N56"/>
      <c r="O56"/>
      <c r="P56"/>
      <c r="Q56"/>
    </row>
    <row r="57" spans="1:17" ht="15">
      <c r="A57" s="135" t="s">
        <v>1156</v>
      </c>
      <c r="B57" s="73">
        <v>22</v>
      </c>
      <c r="C57" s="73">
        <v>22</v>
      </c>
      <c r="D57" s="73">
        <v>22</v>
      </c>
      <c r="E57" s="73">
        <v>26</v>
      </c>
      <c r="F57" s="73">
        <v>26</v>
      </c>
      <c r="G57" s="73">
        <v>118</v>
      </c>
      <c r="H57"/>
      <c r="I57"/>
      <c r="J57"/>
      <c r="K57"/>
      <c r="L57"/>
      <c r="M57"/>
      <c r="N57"/>
      <c r="O57"/>
      <c r="P57"/>
      <c r="Q57"/>
    </row>
    <row r="58" spans="1:17" ht="15">
      <c r="A58" s="135" t="s">
        <v>416</v>
      </c>
      <c r="B58" s="73">
        <v>19</v>
      </c>
      <c r="C58" s="73">
        <v>17</v>
      </c>
      <c r="D58" s="73">
        <v>19</v>
      </c>
      <c r="E58" s="73">
        <v>22</v>
      </c>
      <c r="F58" s="73">
        <v>19</v>
      </c>
      <c r="G58" s="73">
        <v>96</v>
      </c>
      <c r="H58"/>
      <c r="I58"/>
      <c r="J58"/>
      <c r="K58"/>
      <c r="L58"/>
      <c r="M58"/>
      <c r="N58"/>
      <c r="O58"/>
      <c r="P58"/>
      <c r="Q58"/>
    </row>
    <row r="59" spans="1:17" ht="15">
      <c r="A59" s="215" t="s">
        <v>1196</v>
      </c>
      <c r="B59" s="73">
        <v>14</v>
      </c>
      <c r="C59" s="73">
        <v>15</v>
      </c>
      <c r="D59" s="73">
        <v>14</v>
      </c>
      <c r="E59" s="73">
        <v>19</v>
      </c>
      <c r="F59" s="73">
        <v>16</v>
      </c>
      <c r="G59" s="73">
        <v>78</v>
      </c>
      <c r="H59"/>
      <c r="I59"/>
      <c r="J59"/>
      <c r="K59"/>
      <c r="L59"/>
      <c r="M59"/>
      <c r="N59"/>
      <c r="O59"/>
      <c r="P59"/>
      <c r="Q59"/>
    </row>
    <row r="60" spans="1:17" ht="15">
      <c r="A60" s="135" t="s">
        <v>10</v>
      </c>
      <c r="B60" s="73">
        <v>26</v>
      </c>
      <c r="C60" s="73">
        <v>26</v>
      </c>
      <c r="D60" s="73">
        <v>26</v>
      </c>
      <c r="E60" s="73"/>
      <c r="F60" s="73"/>
      <c r="G60" s="73">
        <v>78</v>
      </c>
      <c r="H60"/>
      <c r="I60"/>
      <c r="J60"/>
      <c r="K60"/>
      <c r="L60"/>
      <c r="M60"/>
      <c r="N60"/>
      <c r="O60"/>
      <c r="P60"/>
      <c r="Q60"/>
    </row>
    <row r="61" spans="1:17" ht="15">
      <c r="A61" s="215" t="s">
        <v>1616</v>
      </c>
      <c r="B61" s="73">
        <v>12</v>
      </c>
      <c r="C61" s="73">
        <v>12</v>
      </c>
      <c r="D61" s="73">
        <v>14</v>
      </c>
      <c r="E61" s="73">
        <v>17</v>
      </c>
      <c r="F61" s="73">
        <v>14</v>
      </c>
      <c r="G61" s="73">
        <v>69</v>
      </c>
      <c r="H61"/>
      <c r="I61"/>
      <c r="J61"/>
      <c r="K61"/>
      <c r="L61"/>
      <c r="M61"/>
      <c r="N61"/>
      <c r="O61"/>
      <c r="P61"/>
      <c r="Q61"/>
    </row>
    <row r="62" spans="1:17" ht="15">
      <c r="A62" s="135" t="s">
        <v>614</v>
      </c>
      <c r="B62" s="73">
        <v>19</v>
      </c>
      <c r="C62" s="73">
        <v>19</v>
      </c>
      <c r="D62" s="73"/>
      <c r="E62" s="73"/>
      <c r="F62" s="73">
        <v>22</v>
      </c>
      <c r="G62" s="73">
        <v>60</v>
      </c>
      <c r="H62"/>
      <c r="I62"/>
      <c r="J62"/>
      <c r="K62"/>
      <c r="L62"/>
      <c r="M62"/>
      <c r="N62"/>
      <c r="O62"/>
      <c r="P62"/>
      <c r="Q62"/>
    </row>
    <row r="63" spans="1:17" ht="15">
      <c r="A63" s="215" t="s">
        <v>1205</v>
      </c>
      <c r="B63" s="73">
        <v>13</v>
      </c>
      <c r="C63" s="73">
        <v>4</v>
      </c>
      <c r="D63" s="73">
        <v>17</v>
      </c>
      <c r="E63" s="73"/>
      <c r="F63" s="73">
        <v>17</v>
      </c>
      <c r="G63" s="73">
        <v>51</v>
      </c>
      <c r="H63"/>
      <c r="I63"/>
      <c r="J63"/>
      <c r="K63"/>
      <c r="L63"/>
      <c r="M63"/>
      <c r="N63"/>
      <c r="O63"/>
      <c r="P63"/>
      <c r="Q63"/>
    </row>
    <row r="64" spans="1:17" ht="15">
      <c r="A64" s="215" t="s">
        <v>174</v>
      </c>
      <c r="B64" s="73"/>
      <c r="C64" s="73">
        <v>10</v>
      </c>
      <c r="D64" s="73">
        <v>11</v>
      </c>
      <c r="E64" s="73">
        <v>14</v>
      </c>
      <c r="F64" s="73">
        <v>11</v>
      </c>
      <c r="G64" s="73">
        <v>46</v>
      </c>
      <c r="H64"/>
      <c r="I64"/>
      <c r="J64"/>
      <c r="K64"/>
      <c r="L64"/>
      <c r="M64"/>
      <c r="N64"/>
      <c r="O64"/>
      <c r="P64"/>
      <c r="Q64"/>
    </row>
    <row r="65" spans="1:17" ht="15">
      <c r="A65" s="215" t="s">
        <v>446</v>
      </c>
      <c r="B65" s="73">
        <v>15</v>
      </c>
      <c r="C65" s="73">
        <v>13</v>
      </c>
      <c r="D65" s="73">
        <v>16</v>
      </c>
      <c r="E65" s="73"/>
      <c r="F65" s="73"/>
      <c r="G65" s="73">
        <v>44</v>
      </c>
      <c r="H65"/>
      <c r="I65"/>
      <c r="J65"/>
      <c r="K65"/>
      <c r="L65"/>
      <c r="M65"/>
      <c r="N65"/>
      <c r="O65"/>
      <c r="P65"/>
      <c r="Q65"/>
    </row>
    <row r="66" spans="1:17" ht="15">
      <c r="A66" s="215" t="s">
        <v>1176</v>
      </c>
      <c r="B66" s="73"/>
      <c r="C66" s="73">
        <v>11</v>
      </c>
      <c r="D66" s="73">
        <v>5</v>
      </c>
      <c r="E66" s="73">
        <v>16</v>
      </c>
      <c r="F66" s="73">
        <v>12</v>
      </c>
      <c r="G66" s="73">
        <v>44</v>
      </c>
      <c r="H66"/>
      <c r="I66"/>
      <c r="J66"/>
      <c r="K66"/>
      <c r="L66"/>
      <c r="M66"/>
      <c r="N66"/>
      <c r="O66"/>
      <c r="P66"/>
      <c r="Q66"/>
    </row>
    <row r="67" spans="1:17" ht="15">
      <c r="A67" s="215" t="s">
        <v>1197</v>
      </c>
      <c r="B67" s="73"/>
      <c r="C67" s="73">
        <v>16</v>
      </c>
      <c r="D67" s="73">
        <v>12</v>
      </c>
      <c r="E67" s="73"/>
      <c r="F67" s="73">
        <v>13</v>
      </c>
      <c r="G67" s="73">
        <v>41</v>
      </c>
      <c r="H67"/>
      <c r="I67"/>
      <c r="J67"/>
      <c r="K67"/>
      <c r="L67"/>
      <c r="M67"/>
      <c r="N67"/>
      <c r="O67"/>
      <c r="P67"/>
      <c r="Q67"/>
    </row>
    <row r="68" spans="1:17" ht="15">
      <c r="A68" s="215" t="s">
        <v>1174</v>
      </c>
      <c r="B68" s="73"/>
      <c r="C68" s="73">
        <v>10</v>
      </c>
      <c r="D68" s="73">
        <v>10</v>
      </c>
      <c r="E68" s="73">
        <v>13</v>
      </c>
      <c r="F68" s="73"/>
      <c r="G68" s="73">
        <v>33</v>
      </c>
      <c r="H68"/>
      <c r="I68"/>
      <c r="J68"/>
      <c r="K68"/>
      <c r="L68"/>
      <c r="M68"/>
      <c r="N68"/>
      <c r="O68"/>
      <c r="P68"/>
      <c r="Q68"/>
    </row>
    <row r="69" spans="1:17" ht="15">
      <c r="A69" s="215" t="s">
        <v>1194</v>
      </c>
      <c r="B69" s="73"/>
      <c r="C69" s="73">
        <v>5</v>
      </c>
      <c r="D69" s="73">
        <v>7</v>
      </c>
      <c r="E69" s="73">
        <v>15</v>
      </c>
      <c r="F69" s="73"/>
      <c r="G69" s="73">
        <v>27</v>
      </c>
      <c r="H69"/>
      <c r="I69"/>
      <c r="J69"/>
      <c r="K69"/>
      <c r="L69"/>
      <c r="M69"/>
      <c r="N69"/>
      <c r="O69"/>
      <c r="P69"/>
      <c r="Q69"/>
    </row>
    <row r="70" spans="1:17" ht="15">
      <c r="A70" s="215" t="s">
        <v>1177</v>
      </c>
      <c r="B70" s="73"/>
      <c r="C70" s="73">
        <v>1</v>
      </c>
      <c r="D70" s="73"/>
      <c r="E70" s="73">
        <v>10</v>
      </c>
      <c r="F70" s="73">
        <v>7</v>
      </c>
      <c r="G70" s="73">
        <v>18</v>
      </c>
      <c r="H70"/>
      <c r="I70"/>
      <c r="J70"/>
      <c r="K70"/>
      <c r="L70"/>
      <c r="M70"/>
      <c r="N70"/>
      <c r="O70"/>
      <c r="P70"/>
      <c r="Q70"/>
    </row>
    <row r="71" spans="1:17" ht="15">
      <c r="A71" s="215" t="s">
        <v>215</v>
      </c>
      <c r="B71" s="73">
        <v>16</v>
      </c>
      <c r="C71" s="73"/>
      <c r="D71" s="73"/>
      <c r="E71" s="73"/>
      <c r="F71" s="73"/>
      <c r="G71" s="73">
        <v>16</v>
      </c>
      <c r="H71"/>
      <c r="I71"/>
      <c r="J71"/>
      <c r="K71"/>
      <c r="L71"/>
      <c r="M71"/>
      <c r="N71"/>
      <c r="O71"/>
      <c r="P71"/>
      <c r="Q71"/>
    </row>
    <row r="72" spans="1:17" ht="15">
      <c r="A72" s="215" t="s">
        <v>1609</v>
      </c>
      <c r="B72" s="73"/>
      <c r="C72" s="73"/>
      <c r="D72" s="73">
        <v>15</v>
      </c>
      <c r="E72" s="73"/>
      <c r="F72" s="73"/>
      <c r="G72" s="73">
        <v>15</v>
      </c>
      <c r="H72"/>
      <c r="I72"/>
      <c r="J72"/>
      <c r="K72"/>
      <c r="L72"/>
      <c r="M72"/>
      <c r="N72"/>
      <c r="O72"/>
      <c r="P72"/>
      <c r="Q72"/>
    </row>
    <row r="73" spans="1:17" ht="15">
      <c r="A73" s="215" t="s">
        <v>1168</v>
      </c>
      <c r="B73" s="73"/>
      <c r="C73" s="73">
        <v>14</v>
      </c>
      <c r="D73" s="73"/>
      <c r="E73" s="73"/>
      <c r="F73" s="73"/>
      <c r="G73" s="73">
        <v>14</v>
      </c>
      <c r="H73"/>
      <c r="I73"/>
      <c r="J73"/>
      <c r="K73"/>
      <c r="L73"/>
      <c r="M73"/>
      <c r="N73"/>
      <c r="O73"/>
      <c r="P73"/>
      <c r="Q73"/>
    </row>
    <row r="74" spans="1:17" ht="15">
      <c r="A74" s="215" t="s">
        <v>1161</v>
      </c>
      <c r="B74" s="73"/>
      <c r="C74" s="73">
        <v>2</v>
      </c>
      <c r="D74" s="73"/>
      <c r="E74" s="73">
        <v>11</v>
      </c>
      <c r="F74" s="73"/>
      <c r="G74" s="73">
        <v>13</v>
      </c>
      <c r="H74"/>
      <c r="I74"/>
      <c r="J74"/>
      <c r="K74"/>
      <c r="L74"/>
      <c r="M74"/>
      <c r="N74"/>
      <c r="O74"/>
      <c r="P74"/>
      <c r="Q74"/>
    </row>
    <row r="75" spans="1:17" ht="15">
      <c r="A75" s="215" t="s">
        <v>1943</v>
      </c>
      <c r="B75" s="73"/>
      <c r="C75" s="73"/>
      <c r="D75" s="73"/>
      <c r="E75" s="73">
        <v>12</v>
      </c>
      <c r="F75" s="73"/>
      <c r="G75" s="73">
        <v>12</v>
      </c>
      <c r="H75"/>
      <c r="I75"/>
      <c r="J75"/>
      <c r="K75"/>
      <c r="L75"/>
      <c r="M75"/>
      <c r="N75"/>
      <c r="O75"/>
      <c r="P75"/>
      <c r="Q75"/>
    </row>
    <row r="76" spans="1:17" ht="15">
      <c r="A76" s="215" t="s">
        <v>499</v>
      </c>
      <c r="B76" s="73">
        <v>11</v>
      </c>
      <c r="C76" s="73"/>
      <c r="D76" s="73"/>
      <c r="E76" s="73"/>
      <c r="F76" s="73"/>
      <c r="G76" s="73">
        <v>11</v>
      </c>
      <c r="H76"/>
      <c r="I76"/>
      <c r="J76"/>
      <c r="K76"/>
      <c r="L76"/>
      <c r="M76"/>
      <c r="N76"/>
      <c r="O76"/>
      <c r="P76"/>
      <c r="Q76"/>
    </row>
    <row r="77" spans="1:17" ht="15">
      <c r="A77" s="215" t="s">
        <v>175</v>
      </c>
      <c r="B77" s="73"/>
      <c r="C77" s="73"/>
      <c r="D77" s="73"/>
      <c r="E77" s="73"/>
      <c r="F77" s="73">
        <v>10</v>
      </c>
      <c r="G77" s="73">
        <v>10</v>
      </c>
      <c r="H77"/>
      <c r="I77"/>
      <c r="J77"/>
      <c r="K77"/>
      <c r="L77"/>
      <c r="M77"/>
      <c r="N77"/>
      <c r="O77"/>
      <c r="P77"/>
      <c r="Q77"/>
    </row>
    <row r="78" spans="1:17" ht="15">
      <c r="A78" s="215" t="s">
        <v>1996</v>
      </c>
      <c r="B78" s="73"/>
      <c r="C78" s="73"/>
      <c r="D78" s="73"/>
      <c r="E78" s="73"/>
      <c r="F78" s="73">
        <v>9</v>
      </c>
      <c r="G78" s="73">
        <v>9</v>
      </c>
      <c r="H78"/>
      <c r="I78"/>
      <c r="J78"/>
      <c r="K78"/>
      <c r="L78"/>
      <c r="M78"/>
      <c r="N78"/>
      <c r="O78"/>
      <c r="P78"/>
      <c r="Q78"/>
    </row>
    <row r="79" spans="1:17" ht="15">
      <c r="A79" s="215" t="s">
        <v>1651</v>
      </c>
      <c r="B79" s="73"/>
      <c r="C79" s="73"/>
      <c r="D79" s="73">
        <v>9</v>
      </c>
      <c r="E79" s="73"/>
      <c r="F79" s="73"/>
      <c r="G79" s="73">
        <v>9</v>
      </c>
      <c r="H79"/>
      <c r="I79"/>
      <c r="J79"/>
      <c r="K79"/>
      <c r="L79"/>
      <c r="M79"/>
      <c r="N79"/>
      <c r="O79"/>
      <c r="P79"/>
      <c r="Q79"/>
    </row>
    <row r="80" spans="1:17" ht="15">
      <c r="A80" s="215" t="s">
        <v>1604</v>
      </c>
      <c r="B80" s="73"/>
      <c r="C80" s="73"/>
      <c r="D80" s="73">
        <v>9</v>
      </c>
      <c r="E80" s="73"/>
      <c r="F80" s="73"/>
      <c r="G80" s="73">
        <v>9</v>
      </c>
      <c r="H80"/>
      <c r="I80"/>
      <c r="J80"/>
      <c r="K80"/>
      <c r="L80"/>
      <c r="M80"/>
      <c r="N80"/>
      <c r="O80"/>
      <c r="P80"/>
      <c r="Q80"/>
    </row>
    <row r="81" spans="1:17" ht="15">
      <c r="A81" s="215" t="s">
        <v>1997</v>
      </c>
      <c r="B81" s="73"/>
      <c r="C81" s="73"/>
      <c r="D81" s="73"/>
      <c r="E81" s="73"/>
      <c r="F81" s="73">
        <v>8</v>
      </c>
      <c r="G81" s="73">
        <v>8</v>
      </c>
      <c r="H81"/>
      <c r="I81"/>
      <c r="J81"/>
      <c r="K81"/>
      <c r="L81"/>
      <c r="M81"/>
      <c r="N81"/>
      <c r="O81"/>
      <c r="P81"/>
      <c r="Q81"/>
    </row>
    <row r="82" spans="1:17" ht="15">
      <c r="A82" s="215" t="s">
        <v>1190</v>
      </c>
      <c r="B82" s="73"/>
      <c r="C82" s="73">
        <v>8</v>
      </c>
      <c r="D82" s="73"/>
      <c r="E82" s="73"/>
      <c r="F82" s="73"/>
      <c r="G82" s="73">
        <v>8</v>
      </c>
      <c r="H82"/>
      <c r="I82"/>
      <c r="J82"/>
      <c r="K82"/>
      <c r="L82"/>
      <c r="M82"/>
      <c r="N82"/>
      <c r="O82"/>
      <c r="P82"/>
      <c r="Q82"/>
    </row>
    <row r="83" spans="1:17" ht="15">
      <c r="A83" s="215" t="s">
        <v>1189</v>
      </c>
      <c r="B83" s="73"/>
      <c r="C83" s="73">
        <v>7</v>
      </c>
      <c r="D83" s="73"/>
      <c r="E83" s="73"/>
      <c r="F83" s="73"/>
      <c r="G83" s="73">
        <v>7</v>
      </c>
      <c r="H83"/>
      <c r="I83"/>
      <c r="J83"/>
      <c r="K83"/>
      <c r="L83"/>
      <c r="M83"/>
      <c r="N83"/>
      <c r="O83"/>
      <c r="P83"/>
      <c r="Q83"/>
    </row>
    <row r="84" spans="1:17" ht="15">
      <c r="A84" s="215" t="s">
        <v>1159</v>
      </c>
      <c r="B84" s="73"/>
      <c r="C84" s="73">
        <v>1</v>
      </c>
      <c r="D84" s="73">
        <v>6</v>
      </c>
      <c r="E84" s="73"/>
      <c r="F84" s="73"/>
      <c r="G84" s="73">
        <v>7</v>
      </c>
      <c r="H84"/>
      <c r="I84"/>
      <c r="J84"/>
      <c r="K84"/>
      <c r="L84"/>
      <c r="M84"/>
      <c r="N84"/>
      <c r="O84"/>
      <c r="P84"/>
      <c r="Q84"/>
    </row>
    <row r="85" spans="1:17" ht="15">
      <c r="A85" s="215" t="s">
        <v>1367</v>
      </c>
      <c r="B85" s="73"/>
      <c r="C85" s="73">
        <v>6</v>
      </c>
      <c r="D85" s="73"/>
      <c r="E85" s="73"/>
      <c r="F85" s="73"/>
      <c r="G85" s="73">
        <v>6</v>
      </c>
      <c r="H85"/>
      <c r="I85"/>
      <c r="J85"/>
      <c r="K85"/>
      <c r="L85"/>
      <c r="M85"/>
      <c r="N85"/>
      <c r="O85"/>
      <c r="P85"/>
      <c r="Q85"/>
    </row>
    <row r="86" spans="1:17" ht="15">
      <c r="A86" s="215" t="s">
        <v>1165</v>
      </c>
      <c r="B86" s="73"/>
      <c r="C86" s="73">
        <v>3</v>
      </c>
      <c r="D86" s="73"/>
      <c r="E86" s="73"/>
      <c r="F86" s="73"/>
      <c r="G86" s="73">
        <v>3</v>
      </c>
      <c r="H86"/>
      <c r="I86"/>
      <c r="J86"/>
      <c r="K86"/>
      <c r="L86"/>
      <c r="M86"/>
      <c r="N86"/>
      <c r="O86"/>
      <c r="P86"/>
      <c r="Q86"/>
    </row>
    <row r="87" spans="1:17" ht="15">
      <c r="A87" s="215" t="s">
        <v>1209</v>
      </c>
      <c r="B87" s="73"/>
      <c r="C87" s="73">
        <v>1</v>
      </c>
      <c r="D87" s="73"/>
      <c r="E87" s="73"/>
      <c r="F87" s="73"/>
      <c r="G87" s="73">
        <v>1</v>
      </c>
      <c r="H87"/>
      <c r="I87"/>
      <c r="J87"/>
      <c r="K87"/>
      <c r="L87"/>
      <c r="M87"/>
      <c r="N87"/>
      <c r="O87"/>
      <c r="P87"/>
      <c r="Q87"/>
    </row>
    <row r="88" spans="1:17" ht="15">
      <c r="A88" s="215" t="s">
        <v>1504</v>
      </c>
      <c r="B88" s="73"/>
      <c r="C88" s="73">
        <v>1</v>
      </c>
      <c r="D88" s="73"/>
      <c r="E88" s="73"/>
      <c r="F88" s="73"/>
      <c r="G88" s="73">
        <v>1</v>
      </c>
      <c r="H88"/>
      <c r="I88"/>
      <c r="J88"/>
      <c r="K88"/>
      <c r="L88"/>
      <c r="M88"/>
      <c r="N88"/>
      <c r="O88"/>
      <c r="P88"/>
      <c r="Q88"/>
    </row>
    <row r="89" spans="1:17" ht="15">
      <c r="A89" s="215" t="s">
        <v>1371</v>
      </c>
      <c r="B89" s="73"/>
      <c r="C89" s="73">
        <v>1</v>
      </c>
      <c r="D89" s="73"/>
      <c r="E89" s="73"/>
      <c r="F89" s="73"/>
      <c r="G89" s="73">
        <v>1</v>
      </c>
      <c r="H89"/>
      <c r="I89"/>
      <c r="J89"/>
      <c r="K89"/>
      <c r="L89"/>
      <c r="M89"/>
      <c r="N89"/>
      <c r="O89"/>
      <c r="P89"/>
      <c r="Q89"/>
    </row>
    <row r="90" spans="1:17" ht="15">
      <c r="A90" s="139">
        <v>14</v>
      </c>
      <c r="B90" s="73"/>
      <c r="C90" s="73"/>
      <c r="D90" s="73"/>
      <c r="E90" s="73"/>
      <c r="F90" s="73"/>
      <c r="G90" s="73"/>
      <c r="H90"/>
      <c r="I90"/>
      <c r="J90"/>
      <c r="K90"/>
      <c r="L90"/>
      <c r="M90"/>
      <c r="N90"/>
      <c r="O90"/>
      <c r="P90"/>
      <c r="Q90"/>
    </row>
    <row r="91" spans="1:17" ht="15">
      <c r="A91" s="140" t="s">
        <v>19</v>
      </c>
      <c r="B91" s="73"/>
      <c r="C91" s="73"/>
      <c r="D91" s="73"/>
      <c r="E91" s="73"/>
      <c r="F91" s="73"/>
      <c r="G91" s="73"/>
      <c r="H91"/>
      <c r="I91"/>
      <c r="J91"/>
      <c r="K91"/>
      <c r="L91"/>
      <c r="M91"/>
      <c r="N91"/>
      <c r="O91"/>
      <c r="P91"/>
      <c r="Q91"/>
    </row>
    <row r="92" spans="1:17" ht="15">
      <c r="A92" s="135" t="s">
        <v>1178</v>
      </c>
      <c r="B92" s="73">
        <v>22</v>
      </c>
      <c r="C92" s="73">
        <v>19</v>
      </c>
      <c r="D92" s="73">
        <v>22</v>
      </c>
      <c r="E92" s="73">
        <v>22</v>
      </c>
      <c r="F92" s="73">
        <v>22</v>
      </c>
      <c r="G92" s="73">
        <v>107</v>
      </c>
      <c r="H92"/>
      <c r="I92"/>
      <c r="J92"/>
      <c r="K92"/>
      <c r="L92"/>
      <c r="M92"/>
      <c r="N92"/>
      <c r="O92"/>
      <c r="P92"/>
      <c r="Q92"/>
    </row>
    <row r="93" spans="1:17" ht="15">
      <c r="A93" s="135" t="s">
        <v>208</v>
      </c>
      <c r="B93" s="73">
        <v>26</v>
      </c>
      <c r="C93" s="73">
        <v>26</v>
      </c>
      <c r="D93" s="73">
        <v>26</v>
      </c>
      <c r="E93" s="73">
        <v>26</v>
      </c>
      <c r="F93" s="73"/>
      <c r="G93" s="73">
        <v>104</v>
      </c>
      <c r="H93"/>
      <c r="I93"/>
      <c r="J93"/>
      <c r="K93"/>
      <c r="L93"/>
      <c r="M93"/>
      <c r="N93"/>
      <c r="O93"/>
      <c r="P93"/>
      <c r="Q93"/>
    </row>
    <row r="94" spans="1:17" ht="15">
      <c r="A94" s="135" t="s">
        <v>89</v>
      </c>
      <c r="B94" s="73"/>
      <c r="C94" s="73">
        <v>22</v>
      </c>
      <c r="D94" s="73"/>
      <c r="E94" s="73">
        <v>19</v>
      </c>
      <c r="F94" s="73">
        <v>26</v>
      </c>
      <c r="G94" s="73">
        <v>67</v>
      </c>
      <c r="H94"/>
      <c r="I94"/>
      <c r="J94"/>
      <c r="K94"/>
      <c r="L94"/>
      <c r="M94"/>
      <c r="N94"/>
      <c r="O94"/>
      <c r="P94"/>
      <c r="Q94"/>
    </row>
    <row r="95" spans="1:17" ht="15">
      <c r="A95" s="135" t="s">
        <v>188</v>
      </c>
      <c r="B95" s="73">
        <v>19</v>
      </c>
      <c r="C95" s="73">
        <v>17</v>
      </c>
      <c r="D95" s="73"/>
      <c r="E95" s="73"/>
      <c r="F95" s="73">
        <v>19</v>
      </c>
      <c r="G95" s="73">
        <v>55</v>
      </c>
      <c r="H95"/>
      <c r="I95"/>
      <c r="J95"/>
      <c r="K95"/>
      <c r="L95"/>
      <c r="M95"/>
      <c r="N95"/>
      <c r="O95"/>
      <c r="P95"/>
      <c r="Q95"/>
    </row>
    <row r="96" spans="1:17" ht="15">
      <c r="A96" s="135" t="s">
        <v>143</v>
      </c>
      <c r="B96" s="73">
        <v>16</v>
      </c>
      <c r="C96" s="73"/>
      <c r="D96" s="73">
        <v>17</v>
      </c>
      <c r="E96" s="73"/>
      <c r="F96" s="73">
        <v>16</v>
      </c>
      <c r="G96" s="73">
        <v>49</v>
      </c>
      <c r="H96"/>
      <c r="I96"/>
      <c r="J96"/>
      <c r="K96"/>
      <c r="L96"/>
      <c r="M96"/>
      <c r="N96"/>
      <c r="O96"/>
      <c r="P96"/>
      <c r="Q96"/>
    </row>
    <row r="97" spans="1:17" ht="15">
      <c r="A97" s="135" t="s">
        <v>142</v>
      </c>
      <c r="B97" s="73"/>
      <c r="C97" s="73"/>
      <c r="D97" s="73">
        <v>19</v>
      </c>
      <c r="E97" s="73"/>
      <c r="F97" s="73">
        <v>17</v>
      </c>
      <c r="G97" s="73">
        <v>36</v>
      </c>
      <c r="H97"/>
      <c r="I97"/>
      <c r="J97"/>
      <c r="K97"/>
      <c r="L97"/>
      <c r="M97"/>
      <c r="N97"/>
      <c r="O97"/>
      <c r="P97"/>
      <c r="Q97"/>
    </row>
    <row r="98" spans="1:17" ht="15">
      <c r="A98" s="215" t="s">
        <v>726</v>
      </c>
      <c r="B98" s="73">
        <v>17</v>
      </c>
      <c r="C98" s="73"/>
      <c r="D98" s="73"/>
      <c r="E98" s="73"/>
      <c r="F98" s="73"/>
      <c r="G98" s="73">
        <v>17</v>
      </c>
      <c r="H98"/>
      <c r="I98"/>
      <c r="J98"/>
      <c r="K98"/>
      <c r="L98"/>
      <c r="M98"/>
      <c r="N98"/>
      <c r="O98"/>
      <c r="P98"/>
      <c r="Q98"/>
    </row>
    <row r="99" spans="1:17" ht="15">
      <c r="A99" s="215" t="s">
        <v>462</v>
      </c>
      <c r="B99" s="73"/>
      <c r="C99" s="73">
        <v>16</v>
      </c>
      <c r="D99" s="73"/>
      <c r="E99" s="73"/>
      <c r="F99" s="73"/>
      <c r="G99" s="73">
        <v>16</v>
      </c>
      <c r="H99"/>
      <c r="I99"/>
      <c r="J99"/>
      <c r="K99"/>
      <c r="L99"/>
      <c r="M99"/>
      <c r="N99"/>
      <c r="O99"/>
      <c r="P99"/>
      <c r="Q99"/>
    </row>
    <row r="100" spans="1:17" ht="15">
      <c r="A100" s="215" t="s">
        <v>1187</v>
      </c>
      <c r="B100" s="73"/>
      <c r="C100" s="73">
        <v>15</v>
      </c>
      <c r="D100" s="73"/>
      <c r="E100" s="73"/>
      <c r="F100" s="73"/>
      <c r="G100" s="73">
        <v>15</v>
      </c>
      <c r="H100"/>
      <c r="I100"/>
      <c r="J100"/>
      <c r="K100"/>
      <c r="L100"/>
      <c r="M100"/>
      <c r="N100"/>
      <c r="O100"/>
      <c r="P100"/>
      <c r="Q100"/>
    </row>
    <row r="101" spans="1:17" ht="15">
      <c r="A101" s="215" t="s">
        <v>1941</v>
      </c>
      <c r="B101" s="73"/>
      <c r="C101" s="73"/>
      <c r="D101" s="73"/>
      <c r="E101" s="73"/>
      <c r="F101" s="73">
        <v>15</v>
      </c>
      <c r="G101" s="73">
        <v>15</v>
      </c>
      <c r="H101"/>
      <c r="I101"/>
      <c r="J101"/>
      <c r="K101"/>
      <c r="L101"/>
      <c r="M101"/>
      <c r="N101"/>
      <c r="O101"/>
      <c r="P101"/>
      <c r="Q101"/>
    </row>
    <row r="102" spans="1:17" ht="15">
      <c r="A102" s="215" t="s">
        <v>263</v>
      </c>
      <c r="B102" s="73"/>
      <c r="C102" s="73">
        <v>14</v>
      </c>
      <c r="D102" s="73"/>
      <c r="E102" s="73"/>
      <c r="F102" s="73"/>
      <c r="G102" s="73">
        <v>14</v>
      </c>
      <c r="H102"/>
      <c r="I102"/>
      <c r="J102"/>
      <c r="K102"/>
      <c r="L102"/>
      <c r="M102"/>
      <c r="N102"/>
      <c r="O102"/>
      <c r="P102"/>
      <c r="Q102"/>
    </row>
    <row r="103" spans="1:17" ht="15">
      <c r="A103" s="135" t="s">
        <v>340</v>
      </c>
      <c r="B103" s="73"/>
      <c r="C103" s="73">
        <v>13</v>
      </c>
      <c r="D103" s="73"/>
      <c r="E103" s="73"/>
      <c r="F103" s="73"/>
      <c r="G103" s="73">
        <v>13</v>
      </c>
      <c r="H103"/>
      <c r="I103"/>
      <c r="J103"/>
      <c r="K103"/>
      <c r="L103"/>
      <c r="M103"/>
      <c r="N103"/>
      <c r="O103"/>
      <c r="P103"/>
      <c r="Q103"/>
    </row>
    <row r="104" spans="1:17" ht="15">
      <c r="A104" s="140" t="s">
        <v>9</v>
      </c>
      <c r="B104" s="73"/>
      <c r="C104" s="73"/>
      <c r="D104" s="73"/>
      <c r="E104" s="73"/>
      <c r="F104" s="73"/>
      <c r="G104" s="73"/>
      <c r="H104"/>
      <c r="I104"/>
      <c r="J104"/>
      <c r="K104"/>
      <c r="L104"/>
      <c r="M104"/>
      <c r="N104"/>
      <c r="O104"/>
      <c r="P104"/>
      <c r="Q104"/>
    </row>
    <row r="105" spans="1:17" ht="15">
      <c r="A105" s="135" t="s">
        <v>325</v>
      </c>
      <c r="B105" s="73">
        <v>22</v>
      </c>
      <c r="C105" s="73">
        <v>26</v>
      </c>
      <c r="D105" s="73">
        <v>26</v>
      </c>
      <c r="E105" s="73">
        <v>26</v>
      </c>
      <c r="F105" s="73">
        <v>26</v>
      </c>
      <c r="G105" s="73">
        <v>126</v>
      </c>
      <c r="H105"/>
      <c r="I105"/>
      <c r="J105"/>
      <c r="K105"/>
      <c r="L105"/>
      <c r="M105"/>
      <c r="N105"/>
      <c r="O105"/>
      <c r="P105"/>
      <c r="Q105"/>
    </row>
    <row r="106" spans="1:17" ht="15">
      <c r="A106" s="215" t="s">
        <v>982</v>
      </c>
      <c r="B106" s="73">
        <v>12</v>
      </c>
      <c r="C106" s="73">
        <v>14</v>
      </c>
      <c r="D106" s="73">
        <v>19</v>
      </c>
      <c r="E106" s="73">
        <v>22</v>
      </c>
      <c r="F106" s="73">
        <v>22</v>
      </c>
      <c r="G106" s="73">
        <v>89</v>
      </c>
      <c r="H106"/>
      <c r="I106"/>
      <c r="J106"/>
      <c r="K106"/>
      <c r="L106"/>
      <c r="M106"/>
      <c r="N106"/>
      <c r="O106"/>
      <c r="P106"/>
      <c r="Q106"/>
    </row>
    <row r="107" spans="1:17" ht="15">
      <c r="A107" s="215" t="s">
        <v>1614</v>
      </c>
      <c r="B107" s="73">
        <v>16</v>
      </c>
      <c r="C107" s="73">
        <v>22</v>
      </c>
      <c r="D107" s="73">
        <v>17</v>
      </c>
      <c r="E107" s="73">
        <v>16</v>
      </c>
      <c r="F107" s="73">
        <v>14</v>
      </c>
      <c r="G107" s="73">
        <v>85</v>
      </c>
      <c r="H107"/>
      <c r="I107"/>
      <c r="J107"/>
      <c r="K107"/>
      <c r="L107"/>
      <c r="M107"/>
      <c r="N107"/>
      <c r="O107"/>
      <c r="P107"/>
      <c r="Q107"/>
    </row>
    <row r="108" spans="1:17" ht="15">
      <c r="A108" s="215" t="s">
        <v>34</v>
      </c>
      <c r="B108" s="73">
        <v>14</v>
      </c>
      <c r="C108" s="73">
        <v>15</v>
      </c>
      <c r="D108" s="73"/>
      <c r="E108" s="73">
        <v>17</v>
      </c>
      <c r="F108" s="73">
        <v>19</v>
      </c>
      <c r="G108" s="73">
        <v>65</v>
      </c>
      <c r="H108"/>
      <c r="I108"/>
      <c r="J108"/>
      <c r="K108"/>
      <c r="L108"/>
      <c r="M108"/>
      <c r="N108"/>
      <c r="O108"/>
      <c r="P108"/>
      <c r="Q108"/>
    </row>
    <row r="109" spans="1:17" ht="15">
      <c r="A109" s="215" t="s">
        <v>26</v>
      </c>
      <c r="B109" s="73">
        <v>14</v>
      </c>
      <c r="C109" s="73">
        <v>22</v>
      </c>
      <c r="D109" s="73"/>
      <c r="E109" s="73">
        <v>19</v>
      </c>
      <c r="F109" s="73"/>
      <c r="G109" s="73">
        <v>55</v>
      </c>
      <c r="H109"/>
      <c r="I109"/>
      <c r="J109"/>
      <c r="K109"/>
      <c r="L109"/>
      <c r="M109"/>
      <c r="N109"/>
      <c r="O109"/>
      <c r="P109"/>
      <c r="Q109"/>
    </row>
    <row r="110" spans="1:17" ht="15">
      <c r="A110" s="215" t="s">
        <v>1621</v>
      </c>
      <c r="B110" s="73"/>
      <c r="C110" s="73">
        <v>17</v>
      </c>
      <c r="D110" s="73">
        <v>22</v>
      </c>
      <c r="E110" s="73"/>
      <c r="F110" s="73"/>
      <c r="G110" s="73">
        <v>39</v>
      </c>
      <c r="H110"/>
      <c r="I110"/>
      <c r="J110"/>
      <c r="K110"/>
      <c r="L110"/>
      <c r="M110"/>
      <c r="N110"/>
      <c r="O110"/>
      <c r="P110"/>
      <c r="Q110"/>
    </row>
    <row r="111" spans="1:17" ht="15">
      <c r="A111" s="215" t="s">
        <v>1185</v>
      </c>
      <c r="B111" s="73"/>
      <c r="C111" s="73">
        <v>8</v>
      </c>
      <c r="D111" s="73">
        <v>15</v>
      </c>
      <c r="E111" s="73">
        <v>15</v>
      </c>
      <c r="F111" s="73"/>
      <c r="G111" s="73">
        <v>38</v>
      </c>
      <c r="H111"/>
      <c r="I111"/>
      <c r="J111"/>
      <c r="K111"/>
      <c r="L111"/>
      <c r="M111"/>
      <c r="N111"/>
      <c r="O111"/>
      <c r="P111"/>
      <c r="Q111"/>
    </row>
    <row r="112" spans="1:17" ht="15">
      <c r="A112" s="135" t="s">
        <v>29</v>
      </c>
      <c r="B112" s="73">
        <v>19</v>
      </c>
      <c r="C112" s="73"/>
      <c r="D112" s="73"/>
      <c r="E112" s="73"/>
      <c r="F112" s="73">
        <v>17</v>
      </c>
      <c r="G112" s="73">
        <v>36</v>
      </c>
      <c r="H112"/>
      <c r="I112"/>
      <c r="J112"/>
      <c r="K112"/>
      <c r="L112"/>
      <c r="M112"/>
      <c r="N112"/>
      <c r="O112"/>
      <c r="P112"/>
      <c r="Q112"/>
    </row>
    <row r="113" spans="1:17" ht="15">
      <c r="A113" s="215" t="s">
        <v>27</v>
      </c>
      <c r="B113" s="73">
        <v>15</v>
      </c>
      <c r="C113" s="73">
        <v>16</v>
      </c>
      <c r="D113" s="73"/>
      <c r="E113" s="73"/>
      <c r="F113" s="73"/>
      <c r="G113" s="73">
        <v>31</v>
      </c>
      <c r="H113"/>
      <c r="I113"/>
      <c r="J113"/>
      <c r="K113"/>
      <c r="L113"/>
      <c r="M113"/>
      <c r="N113"/>
      <c r="O113"/>
      <c r="P113"/>
      <c r="Q113"/>
    </row>
    <row r="114" spans="1:17" ht="15">
      <c r="A114" s="135" t="s">
        <v>217</v>
      </c>
      <c r="B114" s="73">
        <v>26</v>
      </c>
      <c r="C114" s="73"/>
      <c r="D114" s="73"/>
      <c r="E114" s="73"/>
      <c r="F114" s="73"/>
      <c r="G114" s="73">
        <v>26</v>
      </c>
      <c r="H114"/>
      <c r="I114"/>
      <c r="J114"/>
      <c r="K114"/>
      <c r="L114"/>
      <c r="M114"/>
      <c r="N114"/>
      <c r="O114"/>
      <c r="P114"/>
      <c r="Q114"/>
    </row>
    <row r="115" spans="1:17" ht="15">
      <c r="A115" s="215" t="s">
        <v>1183</v>
      </c>
      <c r="B115" s="73"/>
      <c r="C115" s="73">
        <v>13</v>
      </c>
      <c r="D115" s="73"/>
      <c r="E115" s="73"/>
      <c r="F115" s="73">
        <v>12</v>
      </c>
      <c r="G115" s="73">
        <v>25</v>
      </c>
      <c r="H115"/>
      <c r="I115"/>
      <c r="J115"/>
      <c r="K115"/>
      <c r="L115"/>
      <c r="M115"/>
      <c r="N115"/>
      <c r="O115"/>
      <c r="P115"/>
      <c r="Q115"/>
    </row>
    <row r="116" spans="1:17" ht="15">
      <c r="A116" s="215" t="s">
        <v>222</v>
      </c>
      <c r="B116" s="73">
        <v>11</v>
      </c>
      <c r="C116" s="73"/>
      <c r="D116" s="73">
        <v>10</v>
      </c>
      <c r="E116" s="73"/>
      <c r="F116" s="73"/>
      <c r="G116" s="73">
        <v>21</v>
      </c>
      <c r="H116"/>
      <c r="I116"/>
      <c r="J116"/>
      <c r="K116"/>
      <c r="L116"/>
      <c r="M116"/>
      <c r="N116"/>
      <c r="O116"/>
      <c r="P116"/>
      <c r="Q116"/>
    </row>
    <row r="117" spans="1:17" ht="15">
      <c r="A117" s="215" t="s">
        <v>1162</v>
      </c>
      <c r="B117" s="73"/>
      <c r="C117" s="73">
        <v>6</v>
      </c>
      <c r="D117" s="73"/>
      <c r="E117" s="73">
        <v>14</v>
      </c>
      <c r="F117" s="73"/>
      <c r="G117" s="73">
        <v>20</v>
      </c>
      <c r="H117"/>
      <c r="I117"/>
      <c r="J117"/>
      <c r="K117"/>
      <c r="L117"/>
      <c r="M117"/>
      <c r="N117"/>
      <c r="O117"/>
      <c r="P117"/>
      <c r="Q117"/>
    </row>
    <row r="118" spans="1:17" ht="15">
      <c r="A118" s="215" t="s">
        <v>1160</v>
      </c>
      <c r="B118" s="73"/>
      <c r="C118" s="73">
        <v>7</v>
      </c>
      <c r="D118" s="73"/>
      <c r="E118" s="73"/>
      <c r="F118" s="73">
        <v>11</v>
      </c>
      <c r="G118" s="73">
        <v>18</v>
      </c>
      <c r="H118"/>
      <c r="I118"/>
      <c r="J118"/>
      <c r="K118"/>
      <c r="L118"/>
      <c r="M118"/>
      <c r="N118"/>
      <c r="O118"/>
      <c r="P118"/>
      <c r="Q118"/>
    </row>
    <row r="119" spans="1:17" ht="15">
      <c r="A119" s="215" t="s">
        <v>510</v>
      </c>
      <c r="B119" s="73">
        <v>17</v>
      </c>
      <c r="C119" s="73"/>
      <c r="D119" s="73"/>
      <c r="E119" s="73"/>
      <c r="F119" s="73"/>
      <c r="G119" s="73">
        <v>17</v>
      </c>
      <c r="H119"/>
      <c r="I119"/>
      <c r="J119"/>
      <c r="K119"/>
      <c r="L119"/>
      <c r="M119"/>
      <c r="N119"/>
      <c r="O119"/>
      <c r="P119"/>
      <c r="Q119"/>
    </row>
    <row r="120" spans="1:17" ht="15">
      <c r="A120" s="135" t="s">
        <v>715</v>
      </c>
      <c r="B120" s="73"/>
      <c r="C120" s="73"/>
      <c r="D120" s="73">
        <v>16</v>
      </c>
      <c r="E120" s="73"/>
      <c r="F120" s="73"/>
      <c r="G120" s="73">
        <v>16</v>
      </c>
      <c r="H120"/>
      <c r="I120"/>
      <c r="J120"/>
      <c r="K120"/>
      <c r="L120"/>
      <c r="M120"/>
      <c r="N120"/>
      <c r="O120"/>
      <c r="P120"/>
      <c r="Q120"/>
    </row>
    <row r="121" spans="1:17" ht="15">
      <c r="A121" s="215" t="s">
        <v>2000</v>
      </c>
      <c r="B121" s="73"/>
      <c r="C121" s="73"/>
      <c r="D121" s="73"/>
      <c r="E121" s="73"/>
      <c r="F121" s="73">
        <v>16</v>
      </c>
      <c r="G121" s="73">
        <v>16</v>
      </c>
      <c r="H121"/>
      <c r="I121"/>
      <c r="J121"/>
      <c r="K121"/>
      <c r="L121"/>
      <c r="M121"/>
      <c r="N121"/>
      <c r="O121"/>
      <c r="P121"/>
      <c r="Q121"/>
    </row>
    <row r="122" spans="1:17" ht="15">
      <c r="A122" s="215" t="s">
        <v>1608</v>
      </c>
      <c r="B122" s="73"/>
      <c r="C122" s="73"/>
      <c r="D122" s="73">
        <v>15</v>
      </c>
      <c r="E122" s="73"/>
      <c r="F122" s="73"/>
      <c r="G122" s="73">
        <v>15</v>
      </c>
      <c r="H122"/>
      <c r="I122"/>
      <c r="J122"/>
      <c r="K122"/>
      <c r="L122"/>
      <c r="M122"/>
      <c r="N122"/>
      <c r="O122"/>
      <c r="P122"/>
      <c r="Q122"/>
    </row>
    <row r="123" spans="1:17" ht="15">
      <c r="A123" s="215" t="s">
        <v>2001</v>
      </c>
      <c r="B123" s="73"/>
      <c r="C123" s="73"/>
      <c r="D123" s="73"/>
      <c r="E123" s="73"/>
      <c r="F123" s="73">
        <v>15</v>
      </c>
      <c r="G123" s="73">
        <v>15</v>
      </c>
      <c r="H123"/>
      <c r="I123"/>
      <c r="J123"/>
      <c r="K123"/>
      <c r="L123"/>
      <c r="M123"/>
      <c r="N123"/>
      <c r="O123"/>
      <c r="P123"/>
      <c r="Q123"/>
    </row>
    <row r="124" spans="1:17" ht="15">
      <c r="A124" s="215" t="s">
        <v>1620</v>
      </c>
      <c r="B124" s="73"/>
      <c r="C124" s="73"/>
      <c r="D124" s="73">
        <v>13</v>
      </c>
      <c r="E124" s="73"/>
      <c r="F124" s="73"/>
      <c r="G124" s="73">
        <v>13</v>
      </c>
      <c r="H124"/>
      <c r="I124"/>
      <c r="J124"/>
      <c r="K124"/>
      <c r="L124"/>
      <c r="M124"/>
      <c r="N124"/>
      <c r="O124"/>
      <c r="P124"/>
      <c r="Q124"/>
    </row>
    <row r="125" spans="1:17" ht="15">
      <c r="A125" s="135" t="s">
        <v>141</v>
      </c>
      <c r="B125" s="73"/>
      <c r="C125" s="73"/>
      <c r="D125" s="73"/>
      <c r="E125" s="73"/>
      <c r="F125" s="73">
        <v>13</v>
      </c>
      <c r="G125" s="73">
        <v>13</v>
      </c>
      <c r="H125"/>
      <c r="I125"/>
      <c r="J125"/>
      <c r="K125"/>
      <c r="L125"/>
      <c r="M125"/>
      <c r="N125"/>
      <c r="O125"/>
      <c r="P125"/>
      <c r="Q125"/>
    </row>
    <row r="126" spans="1:17" ht="15">
      <c r="A126" s="215" t="s">
        <v>1602</v>
      </c>
      <c r="B126" s="73"/>
      <c r="C126" s="73"/>
      <c r="D126" s="73">
        <v>12</v>
      </c>
      <c r="E126" s="73"/>
      <c r="F126" s="73"/>
      <c r="G126" s="73">
        <v>12</v>
      </c>
      <c r="H126"/>
      <c r="I126"/>
      <c r="J126"/>
      <c r="K126"/>
      <c r="L126"/>
      <c r="M126"/>
      <c r="N126"/>
      <c r="O126"/>
      <c r="P126"/>
      <c r="Q126"/>
    </row>
    <row r="127" spans="1:17" ht="15">
      <c r="A127" s="215" t="s">
        <v>1198</v>
      </c>
      <c r="B127" s="73"/>
      <c r="C127" s="73">
        <v>12</v>
      </c>
      <c r="D127" s="73"/>
      <c r="E127" s="73"/>
      <c r="F127" s="73"/>
      <c r="G127" s="73">
        <v>12</v>
      </c>
      <c r="H127"/>
      <c r="I127"/>
      <c r="J127"/>
      <c r="K127"/>
      <c r="L127"/>
      <c r="M127"/>
      <c r="N127"/>
      <c r="O127"/>
      <c r="P127"/>
      <c r="Q127"/>
    </row>
    <row r="128" spans="1:17" ht="15">
      <c r="A128" s="215" t="s">
        <v>1167</v>
      </c>
      <c r="B128" s="73"/>
      <c r="C128" s="73">
        <v>12</v>
      </c>
      <c r="D128" s="73"/>
      <c r="E128" s="73"/>
      <c r="F128" s="73"/>
      <c r="G128" s="73">
        <v>12</v>
      </c>
      <c r="H128"/>
      <c r="I128"/>
      <c r="J128"/>
      <c r="K128"/>
      <c r="L128"/>
      <c r="M128"/>
      <c r="N128"/>
      <c r="O128"/>
      <c r="P128"/>
      <c r="Q128"/>
    </row>
    <row r="129" spans="1:17" ht="15">
      <c r="A129" s="135" t="s">
        <v>520</v>
      </c>
      <c r="B129" s="73"/>
      <c r="C129" s="73"/>
      <c r="D129" s="73">
        <v>11</v>
      </c>
      <c r="E129" s="73"/>
      <c r="F129" s="73"/>
      <c r="G129" s="73">
        <v>11</v>
      </c>
      <c r="H129"/>
      <c r="I129"/>
      <c r="J129"/>
      <c r="K129"/>
      <c r="L129"/>
      <c r="M129"/>
      <c r="N129"/>
      <c r="O129"/>
      <c r="P129"/>
      <c r="Q129"/>
    </row>
    <row r="130" spans="1:17" ht="15">
      <c r="A130" s="215" t="s">
        <v>326</v>
      </c>
      <c r="B130" s="73"/>
      <c r="C130" s="73">
        <v>10</v>
      </c>
      <c r="D130" s="73"/>
      <c r="E130" s="73"/>
      <c r="F130" s="73"/>
      <c r="G130" s="73">
        <v>10</v>
      </c>
      <c r="H130"/>
      <c r="I130"/>
      <c r="J130"/>
      <c r="K130"/>
      <c r="L130"/>
      <c r="M130"/>
      <c r="N130"/>
      <c r="O130"/>
      <c r="P130"/>
      <c r="Q130"/>
    </row>
    <row r="131" spans="1:17" ht="15">
      <c r="A131" s="215" t="s">
        <v>267</v>
      </c>
      <c r="B131" s="73"/>
      <c r="C131" s="73"/>
      <c r="D131" s="73"/>
      <c r="E131" s="73"/>
      <c r="F131" s="73">
        <v>10</v>
      </c>
      <c r="G131" s="73">
        <v>10</v>
      </c>
      <c r="H131"/>
      <c r="I131"/>
      <c r="J131"/>
      <c r="K131"/>
      <c r="L131"/>
      <c r="M131"/>
      <c r="N131"/>
      <c r="O131"/>
      <c r="P131"/>
      <c r="Q131"/>
    </row>
    <row r="132" spans="1:17" ht="15">
      <c r="A132" s="215" t="s">
        <v>1193</v>
      </c>
      <c r="B132" s="73"/>
      <c r="C132" s="73">
        <v>9</v>
      </c>
      <c r="D132" s="73"/>
      <c r="E132" s="73"/>
      <c r="F132" s="73"/>
      <c r="G132" s="73">
        <v>9</v>
      </c>
      <c r="H132"/>
      <c r="I132"/>
      <c r="J132"/>
      <c r="K132"/>
      <c r="L132"/>
      <c r="M132"/>
      <c r="N132"/>
      <c r="O132"/>
      <c r="P132"/>
      <c r="Q132"/>
    </row>
    <row r="133" spans="1:17" ht="15">
      <c r="A133" s="215" t="s">
        <v>1622</v>
      </c>
      <c r="B133" s="73"/>
      <c r="C133" s="73"/>
      <c r="D133" s="73">
        <v>9</v>
      </c>
      <c r="E133" s="73"/>
      <c r="F133" s="73"/>
      <c r="G133" s="73">
        <v>9</v>
      </c>
      <c r="H133"/>
      <c r="I133"/>
      <c r="J133"/>
      <c r="K133"/>
      <c r="L133"/>
      <c r="M133"/>
      <c r="N133"/>
      <c r="O133"/>
      <c r="P133"/>
      <c r="Q133"/>
    </row>
    <row r="134" spans="1:17" ht="15">
      <c r="A134" s="215" t="s">
        <v>1184</v>
      </c>
      <c r="B134" s="73"/>
      <c r="C134" s="73">
        <v>5</v>
      </c>
      <c r="D134" s="73"/>
      <c r="E134" s="73"/>
      <c r="F134" s="73"/>
      <c r="G134" s="73">
        <v>5</v>
      </c>
      <c r="H134"/>
      <c r="I134"/>
      <c r="J134"/>
      <c r="K134"/>
      <c r="L134"/>
      <c r="M134"/>
      <c r="N134"/>
      <c r="O134"/>
      <c r="P134"/>
      <c r="Q134"/>
    </row>
    <row r="135" spans="1:17" ht="15">
      <c r="A135" s="215" t="s">
        <v>1166</v>
      </c>
      <c r="B135" s="73"/>
      <c r="C135" s="73">
        <v>4</v>
      </c>
      <c r="D135" s="73"/>
      <c r="E135" s="73"/>
      <c r="F135" s="73"/>
      <c r="G135" s="73">
        <v>4</v>
      </c>
      <c r="H135"/>
      <c r="I135"/>
      <c r="J135"/>
      <c r="K135"/>
      <c r="L135"/>
      <c r="M135"/>
      <c r="N135"/>
      <c r="O135"/>
      <c r="P135"/>
      <c r="Q135"/>
    </row>
    <row r="136" spans="1:17" ht="15">
      <c r="A136" s="215" t="s">
        <v>1169</v>
      </c>
      <c r="B136" s="73"/>
      <c r="C136" s="73">
        <v>4</v>
      </c>
      <c r="D136" s="73"/>
      <c r="E136" s="73"/>
      <c r="F136" s="73"/>
      <c r="G136" s="73">
        <v>4</v>
      </c>
      <c r="H136"/>
      <c r="I136"/>
      <c r="J136"/>
      <c r="K136"/>
      <c r="L136"/>
      <c r="M136"/>
      <c r="N136"/>
      <c r="O136"/>
      <c r="P136"/>
      <c r="Q136"/>
    </row>
    <row r="137" spans="1:17" ht="15">
      <c r="A137" s="215" t="s">
        <v>1158</v>
      </c>
      <c r="B137" s="73"/>
      <c r="C137" s="73">
        <v>2</v>
      </c>
      <c r="D137" s="73"/>
      <c r="E137" s="73"/>
      <c r="F137" s="73"/>
      <c r="G137" s="73">
        <v>2</v>
      </c>
      <c r="H137"/>
      <c r="I137"/>
      <c r="J137"/>
      <c r="K137"/>
      <c r="L137"/>
      <c r="M137"/>
      <c r="N137"/>
      <c r="O137"/>
      <c r="P137"/>
      <c r="Q137"/>
    </row>
    <row r="138" spans="1:17" ht="15">
      <c r="A138" s="215" t="s">
        <v>1364</v>
      </c>
      <c r="B138" s="73"/>
      <c r="C138" s="73">
        <v>1</v>
      </c>
      <c r="D138" s="73"/>
      <c r="E138" s="73"/>
      <c r="F138" s="73"/>
      <c r="G138" s="73">
        <v>1</v>
      </c>
      <c r="H138"/>
      <c r="I138"/>
      <c r="J138"/>
      <c r="K138"/>
      <c r="L138"/>
      <c r="M138"/>
      <c r="N138"/>
      <c r="O138"/>
      <c r="P138"/>
      <c r="Q138"/>
    </row>
    <row r="139" spans="1:17" ht="15">
      <c r="A139" s="139">
        <v>16</v>
      </c>
      <c r="B139" s="73"/>
      <c r="C139" s="73"/>
      <c r="D139" s="73"/>
      <c r="E139" s="73"/>
      <c r="F139" s="73"/>
      <c r="G139" s="73"/>
      <c r="H139"/>
      <c r="I139"/>
      <c r="J139"/>
      <c r="K139"/>
      <c r="L139"/>
      <c r="M139"/>
      <c r="N139"/>
      <c r="O139"/>
      <c r="P139"/>
      <c r="Q139"/>
    </row>
    <row r="140" spans="1:17" ht="15">
      <c r="A140" s="140" t="s">
        <v>19</v>
      </c>
      <c r="B140" s="73"/>
      <c r="C140" s="73"/>
      <c r="D140" s="73"/>
      <c r="E140" s="73"/>
      <c r="F140" s="73"/>
      <c r="G140" s="73"/>
      <c r="H140"/>
      <c r="I140"/>
      <c r="J140"/>
      <c r="K140"/>
      <c r="L140"/>
      <c r="M140"/>
      <c r="N140"/>
      <c r="O140"/>
      <c r="P140"/>
      <c r="Q140"/>
    </row>
    <row r="141" spans="1:17" ht="15">
      <c r="A141" s="135" t="s">
        <v>49</v>
      </c>
      <c r="B141" s="73">
        <v>22</v>
      </c>
      <c r="C141" s="73">
        <v>26</v>
      </c>
      <c r="D141" s="73">
        <v>26</v>
      </c>
      <c r="E141" s="73"/>
      <c r="F141" s="73"/>
      <c r="G141" s="73">
        <v>74</v>
      </c>
      <c r="H141"/>
      <c r="I141"/>
      <c r="J141"/>
      <c r="K141"/>
      <c r="L141"/>
      <c r="M141"/>
      <c r="N141"/>
      <c r="O141"/>
      <c r="P141"/>
      <c r="Q141"/>
    </row>
    <row r="142" spans="1:17" ht="15">
      <c r="A142" s="215" t="s">
        <v>727</v>
      </c>
      <c r="B142" s="73">
        <v>19</v>
      </c>
      <c r="C142" s="73">
        <v>19</v>
      </c>
      <c r="D142" s="73">
        <v>19</v>
      </c>
      <c r="E142" s="73"/>
      <c r="F142" s="73"/>
      <c r="G142" s="73">
        <v>57</v>
      </c>
      <c r="H142"/>
      <c r="I142"/>
      <c r="J142"/>
      <c r="K142"/>
      <c r="L142"/>
      <c r="M142"/>
      <c r="N142"/>
      <c r="O142"/>
      <c r="P142"/>
      <c r="Q142"/>
    </row>
    <row r="143" spans="1:17" ht="15">
      <c r="A143" s="215" t="s">
        <v>1173</v>
      </c>
      <c r="B143" s="73"/>
      <c r="C143" s="73">
        <v>22</v>
      </c>
      <c r="D143" s="73">
        <v>22</v>
      </c>
      <c r="E143" s="73"/>
      <c r="F143" s="73"/>
      <c r="G143" s="73">
        <v>44</v>
      </c>
      <c r="H143"/>
      <c r="I143"/>
      <c r="J143"/>
      <c r="K143"/>
      <c r="L143"/>
      <c r="M143"/>
      <c r="N143"/>
      <c r="O143"/>
      <c r="P143"/>
      <c r="Q143"/>
    </row>
    <row r="144" spans="1:17" ht="15">
      <c r="A144" s="135" t="s">
        <v>86</v>
      </c>
      <c r="B144" s="73">
        <v>26</v>
      </c>
      <c r="C144" s="73"/>
      <c r="D144" s="73"/>
      <c r="E144" s="73"/>
      <c r="F144" s="73"/>
      <c r="G144" s="73">
        <v>26</v>
      </c>
      <c r="H144"/>
      <c r="I144"/>
      <c r="J144"/>
      <c r="K144"/>
      <c r="L144"/>
      <c r="M144"/>
      <c r="N144"/>
      <c r="O144"/>
      <c r="P144"/>
      <c r="Q144"/>
    </row>
    <row r="145" spans="1:17" ht="15">
      <c r="A145" s="215" t="s">
        <v>2006</v>
      </c>
      <c r="B145" s="73"/>
      <c r="C145" s="73"/>
      <c r="D145" s="73"/>
      <c r="E145" s="73"/>
      <c r="F145" s="73">
        <v>26</v>
      </c>
      <c r="G145" s="73">
        <v>26</v>
      </c>
      <c r="H145"/>
      <c r="I145"/>
      <c r="J145"/>
      <c r="K145"/>
      <c r="L145"/>
      <c r="M145"/>
      <c r="N145"/>
      <c r="O145"/>
      <c r="P145"/>
      <c r="Q145"/>
    </row>
    <row r="146" spans="1:17" ht="15">
      <c r="A146" s="215" t="s">
        <v>352</v>
      </c>
      <c r="B146" s="73"/>
      <c r="C146" s="73">
        <v>17</v>
      </c>
      <c r="D146" s="73"/>
      <c r="E146" s="73"/>
      <c r="F146" s="73"/>
      <c r="G146" s="73">
        <v>17</v>
      </c>
      <c r="H146"/>
      <c r="I146"/>
      <c r="J146"/>
      <c r="K146"/>
      <c r="L146"/>
      <c r="M146"/>
      <c r="N146"/>
      <c r="O146"/>
      <c r="P146"/>
      <c r="Q146"/>
    </row>
    <row r="147" spans="1:17" ht="15">
      <c r="A147" s="215" t="s">
        <v>1192</v>
      </c>
      <c r="B147" s="73"/>
      <c r="C147" s="73">
        <v>16</v>
      </c>
      <c r="D147" s="73"/>
      <c r="E147" s="73"/>
      <c r="F147" s="73"/>
      <c r="G147" s="73">
        <v>16</v>
      </c>
      <c r="H147"/>
      <c r="I147"/>
      <c r="J147"/>
      <c r="K147"/>
      <c r="L147"/>
      <c r="M147"/>
      <c r="N147"/>
      <c r="O147"/>
      <c r="P147"/>
      <c r="Q147"/>
    </row>
    <row r="148" spans="1:17" ht="15">
      <c r="A148" s="215" t="s">
        <v>717</v>
      </c>
      <c r="B148" s="73"/>
      <c r="C148" s="73">
        <v>16</v>
      </c>
      <c r="D148" s="73"/>
      <c r="E148" s="73"/>
      <c r="F148" s="73"/>
      <c r="G148" s="73">
        <v>16</v>
      </c>
      <c r="H148"/>
      <c r="I148"/>
      <c r="J148"/>
      <c r="K148"/>
      <c r="L148"/>
      <c r="M148"/>
      <c r="N148"/>
      <c r="O148"/>
      <c r="P148"/>
      <c r="Q148"/>
    </row>
    <row r="149" spans="1:17" ht="15">
      <c r="A149" s="140" t="s">
        <v>9</v>
      </c>
      <c r="B149" s="73"/>
      <c r="C149" s="73"/>
      <c r="D149" s="73"/>
      <c r="E149" s="73"/>
      <c r="F149" s="73"/>
      <c r="G149" s="73"/>
      <c r="H149"/>
      <c r="I149"/>
      <c r="J149"/>
      <c r="K149"/>
      <c r="L149"/>
      <c r="M149"/>
      <c r="N149"/>
      <c r="O149"/>
      <c r="P149"/>
      <c r="Q149"/>
    </row>
    <row r="150" spans="1:17" ht="15">
      <c r="A150" s="215" t="s">
        <v>48</v>
      </c>
      <c r="B150" s="73">
        <v>26</v>
      </c>
      <c r="C150" s="73">
        <v>19</v>
      </c>
      <c r="D150" s="73">
        <v>14</v>
      </c>
      <c r="E150" s="73">
        <v>26</v>
      </c>
      <c r="F150" s="73">
        <v>26</v>
      </c>
      <c r="G150" s="73">
        <v>111</v>
      </c>
      <c r="H150"/>
      <c r="I150"/>
      <c r="J150"/>
      <c r="K150"/>
      <c r="L150"/>
      <c r="M150"/>
      <c r="N150"/>
      <c r="O150"/>
      <c r="P150"/>
      <c r="Q150"/>
    </row>
    <row r="151" spans="1:17" ht="15">
      <c r="A151" s="135" t="s">
        <v>492</v>
      </c>
      <c r="B151" s="73">
        <v>19</v>
      </c>
      <c r="C151" s="73">
        <v>22</v>
      </c>
      <c r="D151" s="73">
        <v>22</v>
      </c>
      <c r="E151" s="73">
        <v>26</v>
      </c>
      <c r="F151" s="73"/>
      <c r="G151" s="73">
        <v>89</v>
      </c>
      <c r="H151"/>
      <c r="I151"/>
      <c r="J151"/>
      <c r="K151"/>
      <c r="L151"/>
      <c r="M151"/>
      <c r="N151"/>
      <c r="O151"/>
      <c r="P151"/>
      <c r="Q151"/>
    </row>
    <row r="152" spans="1:17" ht="15">
      <c r="A152" s="215" t="s">
        <v>1605</v>
      </c>
      <c r="B152" s="73">
        <v>16</v>
      </c>
      <c r="C152" s="73">
        <v>17</v>
      </c>
      <c r="D152" s="73">
        <v>15</v>
      </c>
      <c r="E152" s="73">
        <v>17</v>
      </c>
      <c r="F152" s="73">
        <v>16</v>
      </c>
      <c r="G152" s="73">
        <v>81</v>
      </c>
      <c r="H152"/>
      <c r="I152"/>
      <c r="J152"/>
      <c r="K152"/>
      <c r="L152"/>
      <c r="M152"/>
      <c r="N152"/>
      <c r="O152"/>
      <c r="P152"/>
      <c r="Q152"/>
    </row>
    <row r="153" spans="1:17" ht="15">
      <c r="A153" s="215" t="s">
        <v>41</v>
      </c>
      <c r="B153" s="73">
        <v>17</v>
      </c>
      <c r="C153" s="73">
        <v>17</v>
      </c>
      <c r="D153" s="73"/>
      <c r="E153" s="73">
        <v>22</v>
      </c>
      <c r="F153" s="73">
        <v>22</v>
      </c>
      <c r="G153" s="73">
        <v>78</v>
      </c>
      <c r="H153"/>
      <c r="I153"/>
      <c r="J153"/>
      <c r="K153"/>
      <c r="L153"/>
      <c r="M153"/>
      <c r="N153"/>
      <c r="O153"/>
      <c r="P153"/>
      <c r="Q153"/>
    </row>
    <row r="154" spans="1:17" ht="15">
      <c r="A154" s="215" t="s">
        <v>217</v>
      </c>
      <c r="B154" s="73"/>
      <c r="C154" s="73">
        <v>26</v>
      </c>
      <c r="D154" s="73">
        <v>19</v>
      </c>
      <c r="E154" s="73"/>
      <c r="F154" s="73">
        <v>26</v>
      </c>
      <c r="G154" s="73">
        <v>71</v>
      </c>
      <c r="H154"/>
      <c r="I154"/>
      <c r="J154"/>
      <c r="K154"/>
      <c r="L154"/>
      <c r="M154"/>
      <c r="N154"/>
      <c r="O154"/>
      <c r="P154"/>
      <c r="Q154"/>
    </row>
    <row r="155" spans="1:17" ht="15">
      <c r="A155" s="215" t="s">
        <v>219</v>
      </c>
      <c r="B155" s="73"/>
      <c r="C155" s="73">
        <v>13</v>
      </c>
      <c r="D155" s="73">
        <v>14</v>
      </c>
      <c r="E155" s="73">
        <v>19</v>
      </c>
      <c r="F155" s="73"/>
      <c r="G155" s="73">
        <v>46</v>
      </c>
      <c r="H155"/>
      <c r="I155"/>
      <c r="J155"/>
      <c r="K155"/>
      <c r="L155"/>
      <c r="M155"/>
      <c r="N155"/>
      <c r="O155"/>
      <c r="P155"/>
      <c r="Q155"/>
    </row>
    <row r="156" spans="1:17" ht="15">
      <c r="A156" s="135" t="s">
        <v>521</v>
      </c>
      <c r="B156" s="73"/>
      <c r="C156" s="73"/>
      <c r="D156" s="73">
        <v>17</v>
      </c>
      <c r="E156" s="73"/>
      <c r="F156" s="73">
        <v>19</v>
      </c>
      <c r="G156" s="73">
        <v>36</v>
      </c>
      <c r="H156"/>
      <c r="I156"/>
      <c r="J156"/>
      <c r="K156"/>
      <c r="L156"/>
      <c r="M156"/>
      <c r="N156"/>
      <c r="O156"/>
      <c r="P156"/>
      <c r="Q156"/>
    </row>
    <row r="157" spans="1:17" ht="15">
      <c r="A157" s="215" t="s">
        <v>1617</v>
      </c>
      <c r="B157" s="73"/>
      <c r="C157" s="73"/>
      <c r="D157" s="73">
        <v>26</v>
      </c>
      <c r="E157" s="73"/>
      <c r="F157" s="73"/>
      <c r="G157" s="73">
        <v>26</v>
      </c>
      <c r="H157"/>
      <c r="I157"/>
      <c r="J157"/>
      <c r="K157"/>
      <c r="L157"/>
      <c r="M157"/>
      <c r="N157"/>
      <c r="O157"/>
      <c r="P157"/>
      <c r="Q157"/>
    </row>
    <row r="158" spans="1:17" ht="15">
      <c r="A158" s="135" t="s">
        <v>346</v>
      </c>
      <c r="B158" s="73">
        <v>22</v>
      </c>
      <c r="C158" s="73"/>
      <c r="D158" s="73"/>
      <c r="E158" s="73"/>
      <c r="F158" s="73"/>
      <c r="G158" s="73">
        <v>22</v>
      </c>
      <c r="H158"/>
      <c r="I158"/>
      <c r="J158"/>
      <c r="K158"/>
      <c r="L158"/>
      <c r="M158"/>
      <c r="N158"/>
      <c r="O158"/>
      <c r="P158"/>
      <c r="Q158"/>
    </row>
    <row r="159" spans="1:17" ht="15">
      <c r="A159" s="215" t="s">
        <v>2002</v>
      </c>
      <c r="B159" s="73"/>
      <c r="C159" s="73"/>
      <c r="D159" s="73"/>
      <c r="E159" s="73"/>
      <c r="F159" s="73">
        <v>17</v>
      </c>
      <c r="G159" s="73">
        <v>17</v>
      </c>
      <c r="H159"/>
      <c r="I159"/>
      <c r="J159"/>
      <c r="K159"/>
      <c r="L159"/>
      <c r="M159"/>
      <c r="N159"/>
      <c r="O159"/>
      <c r="P159"/>
      <c r="Q159"/>
    </row>
    <row r="160" spans="1:17" ht="15">
      <c r="A160" s="135" t="s">
        <v>451</v>
      </c>
      <c r="B160" s="73"/>
      <c r="C160" s="73"/>
      <c r="D160" s="73">
        <v>16</v>
      </c>
      <c r="E160" s="73"/>
      <c r="F160" s="73"/>
      <c r="G160" s="73">
        <v>16</v>
      </c>
      <c r="H160"/>
      <c r="I160"/>
      <c r="J160"/>
      <c r="K160"/>
      <c r="L160"/>
      <c r="M160"/>
      <c r="N160"/>
      <c r="O160"/>
      <c r="P160"/>
      <c r="Q160"/>
    </row>
    <row r="161" spans="1:17" ht="15">
      <c r="A161" s="215" t="s">
        <v>1199</v>
      </c>
      <c r="B161" s="73"/>
      <c r="C161" s="73">
        <v>15</v>
      </c>
      <c r="D161" s="73"/>
      <c r="E161" s="73"/>
      <c r="F161" s="73"/>
      <c r="G161" s="73">
        <v>15</v>
      </c>
      <c r="H161"/>
      <c r="I161"/>
      <c r="J161"/>
      <c r="K161"/>
      <c r="L161"/>
      <c r="M161"/>
      <c r="N161"/>
      <c r="O161"/>
      <c r="P161"/>
      <c r="Q161"/>
    </row>
    <row r="162" spans="1:17" ht="15">
      <c r="A162" s="215" t="s">
        <v>42</v>
      </c>
      <c r="B162" s="73">
        <v>15</v>
      </c>
      <c r="C162" s="73"/>
      <c r="D162" s="73"/>
      <c r="E162" s="73"/>
      <c r="F162" s="73"/>
      <c r="G162" s="73">
        <v>15</v>
      </c>
      <c r="H162"/>
      <c r="I162"/>
      <c r="J162"/>
      <c r="K162"/>
      <c r="L162"/>
      <c r="M162"/>
      <c r="N162"/>
      <c r="O162"/>
      <c r="P162"/>
      <c r="Q162"/>
    </row>
    <row r="163" spans="1:17" ht="15">
      <c r="A163" s="215" t="s">
        <v>2003</v>
      </c>
      <c r="B163" s="73"/>
      <c r="C163" s="73"/>
      <c r="D163" s="73"/>
      <c r="E163" s="73"/>
      <c r="F163" s="73">
        <v>15</v>
      </c>
      <c r="G163" s="73">
        <v>15</v>
      </c>
      <c r="H163"/>
      <c r="I163"/>
      <c r="J163"/>
      <c r="K163"/>
      <c r="L163"/>
      <c r="M163"/>
      <c r="N163"/>
      <c r="O163"/>
      <c r="P163"/>
      <c r="Q163"/>
    </row>
    <row r="164" spans="1:17" ht="15">
      <c r="A164" s="215" t="s">
        <v>328</v>
      </c>
      <c r="B164" s="73"/>
      <c r="C164" s="73">
        <v>14</v>
      </c>
      <c r="D164" s="73"/>
      <c r="E164" s="73"/>
      <c r="F164" s="73"/>
      <c r="G164" s="73">
        <v>14</v>
      </c>
      <c r="H164"/>
      <c r="I164"/>
      <c r="J164"/>
      <c r="K164"/>
      <c r="L164"/>
      <c r="M164"/>
      <c r="N164"/>
      <c r="O164"/>
      <c r="P164"/>
      <c r="Q164"/>
    </row>
    <row r="165" spans="1:17" ht="15">
      <c r="A165" s="215" t="s">
        <v>2004</v>
      </c>
      <c r="B165" s="73"/>
      <c r="C165" s="73"/>
      <c r="D165" s="73"/>
      <c r="E165" s="73"/>
      <c r="F165" s="73">
        <v>14</v>
      </c>
      <c r="G165" s="73">
        <v>14</v>
      </c>
      <c r="H165"/>
      <c r="I165"/>
      <c r="J165"/>
      <c r="K165"/>
      <c r="L165"/>
      <c r="M165"/>
      <c r="N165"/>
      <c r="O165"/>
      <c r="P165"/>
      <c r="Q165"/>
    </row>
    <row r="166" spans="1:17" ht="15">
      <c r="A166" s="215" t="s">
        <v>1618</v>
      </c>
      <c r="B166" s="73"/>
      <c r="C166" s="73"/>
      <c r="D166" s="73">
        <v>14</v>
      </c>
      <c r="E166" s="73"/>
      <c r="F166" s="73"/>
      <c r="G166" s="73">
        <v>14</v>
      </c>
      <c r="H166"/>
      <c r="I166"/>
      <c r="J166"/>
      <c r="K166"/>
      <c r="L166"/>
      <c r="M166"/>
      <c r="N166"/>
      <c r="O166"/>
      <c r="P166"/>
      <c r="Q166"/>
    </row>
    <row r="167" spans="1:17" ht="15">
      <c r="A167" s="215" t="s">
        <v>2005</v>
      </c>
      <c r="B167" s="73"/>
      <c r="C167" s="73"/>
      <c r="D167" s="73"/>
      <c r="E167" s="73"/>
      <c r="F167" s="73">
        <v>13</v>
      </c>
      <c r="G167" s="73">
        <v>13</v>
      </c>
      <c r="H167"/>
      <c r="I167"/>
      <c r="J167"/>
      <c r="K167"/>
      <c r="L167"/>
      <c r="M167"/>
      <c r="N167"/>
      <c r="O167"/>
      <c r="P167"/>
      <c r="Q167"/>
    </row>
    <row r="168" spans="1:17" ht="15">
      <c r="A168" s="215" t="s">
        <v>1610</v>
      </c>
      <c r="B168" s="73"/>
      <c r="C168" s="73"/>
      <c r="D168" s="73">
        <v>11</v>
      </c>
      <c r="E168" s="73"/>
      <c r="F168" s="73"/>
      <c r="G168" s="73">
        <v>11</v>
      </c>
      <c r="H168"/>
      <c r="I168"/>
      <c r="J168"/>
      <c r="K168"/>
      <c r="L168"/>
      <c r="M168"/>
      <c r="N168"/>
      <c r="O168"/>
      <c r="P168"/>
      <c r="Q168"/>
    </row>
    <row r="169" spans="1:17" ht="15">
      <c r="A169" s="215" t="s">
        <v>1704</v>
      </c>
      <c r="B169" s="73"/>
      <c r="C169" s="73"/>
      <c r="D169" s="73">
        <v>10</v>
      </c>
      <c r="E169" s="73"/>
      <c r="F169" s="73"/>
      <c r="G169" s="73">
        <v>10</v>
      </c>
      <c r="H169"/>
      <c r="I169"/>
      <c r="J169"/>
      <c r="K169"/>
      <c r="L169"/>
      <c r="M169"/>
      <c r="N169"/>
      <c r="O169"/>
      <c r="P169"/>
      <c r="Q169"/>
    </row>
    <row r="170" spans="1:17" ht="15">
      <c r="A170" s="139">
        <v>18</v>
      </c>
      <c r="B170" s="73"/>
      <c r="C170" s="73"/>
      <c r="D170" s="73"/>
      <c r="E170" s="73"/>
      <c r="F170" s="73"/>
      <c r="G170" s="73"/>
      <c r="H170"/>
      <c r="I170"/>
      <c r="J170"/>
      <c r="K170"/>
      <c r="L170"/>
      <c r="M170"/>
      <c r="N170"/>
      <c r="O170"/>
      <c r="P170"/>
      <c r="Q170"/>
    </row>
    <row r="171" spans="1:17" ht="15">
      <c r="A171" s="140" t="s">
        <v>19</v>
      </c>
      <c r="B171" s="73"/>
      <c r="C171" s="73"/>
      <c r="D171" s="73"/>
      <c r="E171" s="73"/>
      <c r="F171" s="73"/>
      <c r="G171" s="73"/>
      <c r="H171"/>
      <c r="I171"/>
      <c r="J171"/>
      <c r="K171"/>
      <c r="L171"/>
      <c r="M171"/>
      <c r="N171"/>
      <c r="O171"/>
      <c r="P171"/>
      <c r="Q171"/>
    </row>
    <row r="172" spans="1:17" ht="15">
      <c r="A172" s="215" t="s">
        <v>104</v>
      </c>
      <c r="B172" s="73"/>
      <c r="C172" s="73">
        <v>26</v>
      </c>
      <c r="D172" s="73">
        <v>22</v>
      </c>
      <c r="E172" s="73">
        <v>26</v>
      </c>
      <c r="F172" s="73">
        <v>26</v>
      </c>
      <c r="G172" s="73">
        <v>100</v>
      </c>
      <c r="H172"/>
      <c r="I172"/>
      <c r="J172"/>
      <c r="K172"/>
      <c r="L172"/>
      <c r="M172"/>
      <c r="N172"/>
      <c r="O172"/>
      <c r="P172"/>
      <c r="Q172"/>
    </row>
    <row r="173" spans="1:17" ht="15">
      <c r="A173" s="215" t="s">
        <v>68</v>
      </c>
      <c r="B173" s="73">
        <v>22</v>
      </c>
      <c r="C173" s="73">
        <v>22</v>
      </c>
      <c r="D173" s="73"/>
      <c r="E173" s="73">
        <v>19</v>
      </c>
      <c r="F173" s="73">
        <v>22</v>
      </c>
      <c r="G173" s="73">
        <v>85</v>
      </c>
      <c r="H173"/>
      <c r="I173"/>
      <c r="J173"/>
      <c r="K173"/>
      <c r="L173"/>
      <c r="M173"/>
      <c r="N173"/>
      <c r="O173"/>
      <c r="P173"/>
      <c r="Q173"/>
    </row>
    <row r="174" spans="1:17" ht="15">
      <c r="A174" s="135" t="s">
        <v>455</v>
      </c>
      <c r="B174" s="73"/>
      <c r="C174" s="73"/>
      <c r="D174" s="73">
        <v>26</v>
      </c>
      <c r="E174" s="73"/>
      <c r="F174" s="73"/>
      <c r="G174" s="73">
        <v>26</v>
      </c>
      <c r="H174"/>
      <c r="I174"/>
      <c r="J174"/>
      <c r="K174"/>
      <c r="L174"/>
      <c r="M174"/>
      <c r="N174"/>
      <c r="O174"/>
      <c r="P174"/>
      <c r="Q174"/>
    </row>
    <row r="175" spans="1:17" ht="15">
      <c r="A175" s="135" t="s">
        <v>374</v>
      </c>
      <c r="B175" s="73">
        <v>26</v>
      </c>
      <c r="C175" s="73"/>
      <c r="D175" s="73"/>
      <c r="E175" s="73"/>
      <c r="F175" s="73"/>
      <c r="G175" s="73">
        <v>26</v>
      </c>
      <c r="H175"/>
      <c r="I175"/>
      <c r="J175"/>
      <c r="K175"/>
      <c r="L175"/>
      <c r="M175"/>
      <c r="N175"/>
      <c r="O175"/>
      <c r="P175"/>
      <c r="Q175"/>
    </row>
    <row r="176" spans="1:17" ht="15">
      <c r="A176" s="215" t="s">
        <v>454</v>
      </c>
      <c r="B176" s="73"/>
      <c r="C176" s="73"/>
      <c r="D176" s="73"/>
      <c r="E176" s="73">
        <v>22</v>
      </c>
      <c r="F176" s="73"/>
      <c r="G176" s="73">
        <v>22</v>
      </c>
      <c r="H176"/>
      <c r="I176"/>
      <c r="J176"/>
      <c r="K176"/>
      <c r="L176"/>
      <c r="M176"/>
      <c r="N176"/>
      <c r="O176"/>
      <c r="P176"/>
      <c r="Q176"/>
    </row>
    <row r="177" spans="1:17" ht="15">
      <c r="A177" s="140" t="s">
        <v>9</v>
      </c>
      <c r="B177" s="73"/>
      <c r="C177" s="73"/>
      <c r="D177" s="73"/>
      <c r="E177" s="73"/>
      <c r="F177" s="73"/>
      <c r="G177" s="73"/>
      <c r="H177"/>
      <c r="I177"/>
      <c r="J177"/>
      <c r="K177"/>
      <c r="L177"/>
      <c r="M177"/>
      <c r="N177"/>
      <c r="O177"/>
      <c r="P177"/>
      <c r="Q177"/>
    </row>
    <row r="178" spans="1:17" ht="15">
      <c r="A178" s="135" t="s">
        <v>62</v>
      </c>
      <c r="B178" s="73">
        <v>26</v>
      </c>
      <c r="C178" s="73">
        <v>26</v>
      </c>
      <c r="D178" s="73">
        <v>26</v>
      </c>
      <c r="E178" s="73">
        <v>26</v>
      </c>
      <c r="F178" s="73">
        <v>19</v>
      </c>
      <c r="G178" s="73">
        <v>123</v>
      </c>
      <c r="H178"/>
      <c r="I178"/>
      <c r="J178"/>
      <c r="K178"/>
      <c r="L178"/>
      <c r="M178"/>
      <c r="N178"/>
      <c r="O178"/>
      <c r="P178"/>
      <c r="Q178"/>
    </row>
    <row r="179" spans="1:17" ht="15">
      <c r="A179" s="215" t="s">
        <v>65</v>
      </c>
      <c r="B179" s="73">
        <v>22</v>
      </c>
      <c r="C179" s="73">
        <v>22</v>
      </c>
      <c r="D179" s="73">
        <v>19</v>
      </c>
      <c r="E179" s="73">
        <v>19</v>
      </c>
      <c r="F179" s="73">
        <v>26</v>
      </c>
      <c r="G179" s="73">
        <v>108</v>
      </c>
      <c r="H179"/>
      <c r="I179"/>
      <c r="J179"/>
      <c r="K179"/>
      <c r="L179"/>
      <c r="M179"/>
      <c r="N179"/>
      <c r="O179"/>
      <c r="P179"/>
      <c r="Q179"/>
    </row>
    <row r="180" spans="1:17" ht="15">
      <c r="A180" s="215" t="s">
        <v>418</v>
      </c>
      <c r="B180" s="73">
        <v>17</v>
      </c>
      <c r="C180" s="73">
        <v>19</v>
      </c>
      <c r="D180" s="73">
        <v>17</v>
      </c>
      <c r="E180" s="73">
        <v>22</v>
      </c>
      <c r="F180" s="73"/>
      <c r="G180" s="73">
        <v>75</v>
      </c>
      <c r="H180"/>
      <c r="I180"/>
      <c r="J180"/>
      <c r="K180"/>
      <c r="L180"/>
      <c r="M180"/>
      <c r="N180"/>
      <c r="O180"/>
      <c r="P180"/>
      <c r="Q180"/>
    </row>
    <row r="181" spans="1:17" ht="15">
      <c r="A181" s="215" t="s">
        <v>60</v>
      </c>
      <c r="B181" s="73">
        <v>15</v>
      </c>
      <c r="C181" s="73">
        <v>17</v>
      </c>
      <c r="D181" s="73"/>
      <c r="E181" s="73">
        <v>17</v>
      </c>
      <c r="F181" s="73">
        <v>17</v>
      </c>
      <c r="G181" s="73">
        <v>66</v>
      </c>
      <c r="H181"/>
      <c r="I181"/>
      <c r="J181"/>
      <c r="K181"/>
      <c r="L181"/>
      <c r="M181"/>
      <c r="N181"/>
      <c r="O181"/>
      <c r="P181"/>
      <c r="Q181"/>
    </row>
    <row r="182" spans="1:17" ht="15">
      <c r="A182" s="135" t="s">
        <v>53</v>
      </c>
      <c r="B182" s="73">
        <v>16</v>
      </c>
      <c r="C182" s="73">
        <v>15</v>
      </c>
      <c r="D182" s="73">
        <v>15</v>
      </c>
      <c r="E182" s="73"/>
      <c r="F182" s="73"/>
      <c r="G182" s="73">
        <v>46</v>
      </c>
      <c r="H182"/>
      <c r="I182"/>
      <c r="J182"/>
      <c r="K182"/>
      <c r="L182"/>
      <c r="M182"/>
      <c r="N182"/>
      <c r="O182"/>
      <c r="P182"/>
      <c r="Q182"/>
    </row>
    <row r="183" spans="1:17" ht="15">
      <c r="A183" s="215" t="s">
        <v>1603</v>
      </c>
      <c r="B183" s="73"/>
      <c r="C183" s="73"/>
      <c r="D183" s="73">
        <v>13</v>
      </c>
      <c r="E183" s="73"/>
      <c r="F183" s="73">
        <v>22</v>
      </c>
      <c r="G183" s="73">
        <v>35</v>
      </c>
      <c r="H183"/>
      <c r="I183"/>
      <c r="J183"/>
      <c r="K183"/>
      <c r="L183"/>
      <c r="M183"/>
      <c r="N183"/>
      <c r="O183"/>
      <c r="P183"/>
      <c r="Q183"/>
    </row>
    <row r="184" spans="1:17" ht="15">
      <c r="A184" s="215" t="s">
        <v>526</v>
      </c>
      <c r="B184" s="73">
        <v>15</v>
      </c>
      <c r="C184" s="73"/>
      <c r="D184" s="73">
        <v>11</v>
      </c>
      <c r="E184" s="73"/>
      <c r="F184" s="73"/>
      <c r="G184" s="73">
        <v>26</v>
      </c>
      <c r="H184"/>
      <c r="I184"/>
      <c r="J184"/>
      <c r="K184"/>
      <c r="L184"/>
      <c r="M184"/>
      <c r="N184"/>
      <c r="O184"/>
      <c r="P184"/>
      <c r="Q184"/>
    </row>
    <row r="185" spans="1:17" ht="15">
      <c r="A185" s="135" t="s">
        <v>56</v>
      </c>
      <c r="B185" s="73"/>
      <c r="C185" s="73"/>
      <c r="D185" s="73"/>
      <c r="E185" s="73"/>
      <c r="F185" s="73">
        <v>26</v>
      </c>
      <c r="G185" s="73">
        <v>26</v>
      </c>
      <c r="H185"/>
      <c r="I185"/>
      <c r="J185"/>
      <c r="K185"/>
      <c r="L185"/>
      <c r="M185"/>
      <c r="N185"/>
      <c r="O185"/>
      <c r="P185"/>
      <c r="Q185"/>
    </row>
    <row r="186" spans="1:17" ht="15">
      <c r="A186" s="135" t="s">
        <v>663</v>
      </c>
      <c r="B186" s="73">
        <v>13</v>
      </c>
      <c r="C186" s="73"/>
      <c r="D186" s="73">
        <v>12</v>
      </c>
      <c r="E186" s="73"/>
      <c r="F186" s="73"/>
      <c r="G186" s="73">
        <v>25</v>
      </c>
      <c r="H186"/>
      <c r="I186"/>
      <c r="J186"/>
      <c r="K186"/>
      <c r="L186"/>
      <c r="M186"/>
      <c r="N186"/>
      <c r="O186"/>
      <c r="P186"/>
      <c r="Q186"/>
    </row>
    <row r="187" spans="1:17" ht="15">
      <c r="A187" s="215" t="s">
        <v>64</v>
      </c>
      <c r="B187" s="73"/>
      <c r="C187" s="73"/>
      <c r="D187" s="73"/>
      <c r="E187" s="73"/>
      <c r="F187" s="73">
        <v>22</v>
      </c>
      <c r="G187" s="73">
        <v>22</v>
      </c>
      <c r="H187"/>
      <c r="I187"/>
      <c r="J187"/>
      <c r="K187"/>
      <c r="L187"/>
      <c r="M187"/>
      <c r="N187"/>
      <c r="O187"/>
      <c r="P187"/>
      <c r="Q187"/>
    </row>
    <row r="188" spans="1:17" ht="15">
      <c r="A188" s="215" t="s">
        <v>58</v>
      </c>
      <c r="B188" s="73"/>
      <c r="C188" s="73"/>
      <c r="D188" s="73">
        <v>22</v>
      </c>
      <c r="E188" s="73"/>
      <c r="F188" s="73"/>
      <c r="G188" s="73">
        <v>22</v>
      </c>
      <c r="H188"/>
      <c r="I188"/>
      <c r="J188"/>
      <c r="K188"/>
      <c r="L188"/>
      <c r="M188"/>
      <c r="N188"/>
      <c r="O188"/>
      <c r="P188"/>
      <c r="Q188"/>
    </row>
    <row r="189" spans="1:17" ht="15">
      <c r="A189" s="215" t="s">
        <v>2007</v>
      </c>
      <c r="B189" s="73"/>
      <c r="C189" s="73"/>
      <c r="D189" s="73"/>
      <c r="E189" s="73"/>
      <c r="F189" s="73">
        <v>19</v>
      </c>
      <c r="G189" s="73">
        <v>19</v>
      </c>
      <c r="H189"/>
      <c r="I189"/>
      <c r="J189"/>
      <c r="K189"/>
      <c r="L189"/>
      <c r="M189"/>
      <c r="N189"/>
      <c r="O189"/>
      <c r="P189"/>
      <c r="Q189"/>
    </row>
    <row r="190" spans="1:17" ht="15">
      <c r="A190" s="135" t="s">
        <v>54</v>
      </c>
      <c r="B190" s="73">
        <v>19</v>
      </c>
      <c r="C190" s="73"/>
      <c r="D190" s="73"/>
      <c r="E190" s="73"/>
      <c r="F190" s="73"/>
      <c r="G190" s="73">
        <v>19</v>
      </c>
      <c r="H190"/>
      <c r="I190"/>
      <c r="J190"/>
      <c r="K190"/>
      <c r="L190"/>
      <c r="M190"/>
      <c r="N190"/>
      <c r="O190"/>
      <c r="P190"/>
      <c r="Q190"/>
    </row>
    <row r="191" spans="1:17" ht="15">
      <c r="A191" s="215" t="s">
        <v>268</v>
      </c>
      <c r="B191" s="73"/>
      <c r="C191" s="73"/>
      <c r="D191" s="73">
        <v>17</v>
      </c>
      <c r="E191" s="73"/>
      <c r="F191" s="73"/>
      <c r="G191" s="73">
        <v>17</v>
      </c>
      <c r="H191"/>
      <c r="I191"/>
      <c r="J191"/>
      <c r="K191"/>
      <c r="L191"/>
      <c r="M191"/>
      <c r="N191"/>
      <c r="O191"/>
      <c r="P191"/>
      <c r="Q191"/>
    </row>
    <row r="192" spans="1:17" ht="15">
      <c r="A192" s="215" t="s">
        <v>1191</v>
      </c>
      <c r="B192" s="73"/>
      <c r="C192" s="73">
        <v>16</v>
      </c>
      <c r="D192" s="73"/>
      <c r="E192" s="73"/>
      <c r="F192" s="73"/>
      <c r="G192" s="73">
        <v>16</v>
      </c>
      <c r="H192"/>
      <c r="I192"/>
      <c r="J192"/>
      <c r="K192"/>
      <c r="L192"/>
      <c r="M192"/>
      <c r="N192"/>
      <c r="O192"/>
      <c r="P192"/>
      <c r="Q192"/>
    </row>
    <row r="193" spans="1:17" ht="15">
      <c r="A193" s="215" t="s">
        <v>1606</v>
      </c>
      <c r="B193" s="73"/>
      <c r="C193" s="73"/>
      <c r="D193" s="73">
        <v>15</v>
      </c>
      <c r="E193" s="73"/>
      <c r="F193" s="73"/>
      <c r="G193" s="73">
        <v>15</v>
      </c>
      <c r="H193"/>
      <c r="I193"/>
      <c r="J193"/>
      <c r="K193"/>
      <c r="L193"/>
      <c r="M193"/>
      <c r="N193"/>
      <c r="O193"/>
      <c r="P193"/>
      <c r="Q193"/>
    </row>
    <row r="194" spans="1:17" ht="15">
      <c r="A194" s="215" t="s">
        <v>706</v>
      </c>
      <c r="B194" s="73">
        <v>12</v>
      </c>
      <c r="C194" s="73"/>
      <c r="D194" s="73"/>
      <c r="E194" s="73"/>
      <c r="F194" s="73"/>
      <c r="G194" s="73">
        <v>12</v>
      </c>
      <c r="H194"/>
      <c r="I194"/>
      <c r="J194"/>
      <c r="K194"/>
      <c r="L194"/>
      <c r="M194"/>
      <c r="N194"/>
      <c r="O194"/>
      <c r="P194"/>
      <c r="Q194"/>
    </row>
    <row r="195" spans="1:17" ht="15">
      <c r="A195" s="215" t="s">
        <v>721</v>
      </c>
      <c r="B195" s="73">
        <v>11</v>
      </c>
      <c r="C195" s="73"/>
      <c r="D195" s="73"/>
      <c r="E195" s="73"/>
      <c r="F195" s="73"/>
      <c r="G195" s="73">
        <v>11</v>
      </c>
      <c r="H195"/>
      <c r="I195"/>
      <c r="J195"/>
      <c r="K195"/>
      <c r="L195"/>
      <c r="M195"/>
      <c r="N195"/>
      <c r="O195"/>
      <c r="P195"/>
      <c r="Q195"/>
    </row>
    <row r="196" spans="1:17" ht="15">
      <c r="A196" s="215" t="s">
        <v>1619</v>
      </c>
      <c r="B196" s="73"/>
      <c r="C196" s="73"/>
      <c r="D196" s="73">
        <v>10</v>
      </c>
      <c r="E196" s="73"/>
      <c r="F196" s="73"/>
      <c r="G196" s="73">
        <v>10</v>
      </c>
      <c r="H196"/>
      <c r="I196"/>
      <c r="J196"/>
      <c r="K196"/>
      <c r="L196"/>
      <c r="M196"/>
      <c r="N196"/>
      <c r="O196"/>
      <c r="P196"/>
      <c r="Q196"/>
    </row>
    <row r="197" spans="1:17" ht="15">
      <c r="A197" s="215" t="s">
        <v>1615</v>
      </c>
      <c r="B197" s="73"/>
      <c r="C197" s="73"/>
      <c r="D197" s="73">
        <v>9</v>
      </c>
      <c r="E197" s="73"/>
      <c r="F197" s="73"/>
      <c r="G197" s="73">
        <v>9</v>
      </c>
      <c r="H197"/>
      <c r="I197"/>
      <c r="J197"/>
      <c r="K197"/>
      <c r="L197"/>
      <c r="M197"/>
      <c r="N197"/>
      <c r="O197"/>
      <c r="P197"/>
      <c r="Q197"/>
    </row>
    <row r="198" spans="1:17" ht="15">
      <c r="A198" s="139" t="s">
        <v>422</v>
      </c>
      <c r="B198" s="73">
        <v>1162</v>
      </c>
      <c r="C198" s="73">
        <v>1461</v>
      </c>
      <c r="D198" s="73">
        <v>1313</v>
      </c>
      <c r="E198" s="73">
        <v>857</v>
      </c>
      <c r="F198" s="73">
        <v>1219</v>
      </c>
      <c r="G198" s="73">
        <v>6012</v>
      </c>
      <c r="H198"/>
      <c r="I198"/>
      <c r="J198"/>
      <c r="K198"/>
      <c r="L198"/>
      <c r="M198"/>
      <c r="N198"/>
      <c r="O198"/>
      <c r="P198"/>
      <c r="Q198"/>
    </row>
    <row r="199" spans="1:17" ht="1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</row>
    <row r="200" spans="1:17" ht="1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</row>
    <row r="201" spans="1:17" ht="1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</row>
    <row r="202" spans="1:17" ht="1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</row>
    <row r="203" spans="1:17" ht="1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</row>
    <row r="204" spans="1:17" ht="1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</row>
    <row r="205" spans="1:17" ht="1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</row>
    <row r="206" spans="1:17" ht="1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</row>
    <row r="207" spans="1:17" ht="1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</row>
    <row r="208" spans="1:17" ht="1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</row>
    <row r="209" spans="1:17" ht="1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</row>
    <row r="210" spans="1:17" ht="1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</row>
    <row r="211" spans="1:17" ht="1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</row>
    <row r="212" spans="1:17" ht="1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</row>
    <row r="213" spans="1:17" ht="1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</row>
    <row r="214" spans="1:17" ht="1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</row>
    <row r="215" spans="1:17" ht="1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</row>
    <row r="216" spans="1:17" ht="1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</row>
    <row r="217" spans="1:17" ht="1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</row>
    <row r="218" spans="1:17" ht="1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</row>
    <row r="219" spans="1:17" ht="1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</row>
    <row r="220" spans="1:17" ht="1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</row>
    <row r="221" spans="1:17" ht="1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</row>
    <row r="222" spans="1:17" ht="1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</row>
    <row r="223" spans="1:17" ht="1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</row>
    <row r="224" spans="1:17" ht="1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</row>
    <row r="225" spans="1:17" ht="1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</row>
    <row r="226" spans="1:17" ht="1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</row>
    <row r="227" spans="1:17" ht="1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</row>
    <row r="228" spans="1:17" ht="1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</row>
    <row r="229" spans="1:17" ht="1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</row>
    <row r="230" spans="1:17" ht="1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</row>
    <row r="231" spans="1:17" ht="1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</row>
    <row r="232" spans="1:17" ht="1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</row>
    <row r="233" spans="1:17" ht="1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</row>
    <row r="234" spans="1:17" ht="1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</row>
    <row r="235" spans="1:17" ht="1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</row>
    <row r="236" spans="1:17" ht="1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</row>
    <row r="237" spans="1:17" ht="1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</row>
    <row r="238" spans="1:17" ht="1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</row>
    <row r="239" spans="1:17" ht="1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</row>
    <row r="240" spans="1:17" ht="1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</row>
    <row r="241" spans="1:17" ht="1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</row>
    <row r="242" spans="1:17" ht="1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</row>
    <row r="243" spans="1:17" ht="1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</row>
    <row r="244" spans="1:17" ht="1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</row>
    <row r="245" spans="1:17" ht="1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</row>
    <row r="246" spans="1:17" ht="1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</row>
    <row r="247" spans="1:17" ht="1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</row>
    <row r="248" spans="1:17" ht="1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</row>
    <row r="249" spans="1:17" ht="1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</row>
    <row r="250" spans="1:17" ht="1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</row>
    <row r="251" spans="1:17" ht="1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</row>
    <row r="252" spans="1:17" ht="1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</row>
    <row r="253" spans="1:17" ht="1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</row>
    <row r="254" spans="1:17" ht="1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</row>
    <row r="255" spans="1:17" ht="1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</row>
    <row r="256" spans="1:17" ht="1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</row>
    <row r="257" spans="1:17" ht="1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</row>
    <row r="258" spans="1:17" ht="1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</row>
    <row r="259" spans="1:17" ht="1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</row>
    <row r="260" spans="1:17" ht="1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</row>
    <row r="261" spans="1:17" ht="1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</row>
    <row r="262" spans="1:17" ht="1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</row>
    <row r="263" spans="1:17" ht="1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</row>
    <row r="264" spans="1:17" ht="1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</row>
    <row r="265" spans="1:17" ht="1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</row>
    <row r="266" spans="1:17" ht="1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</row>
    <row r="267" spans="1:17" ht="1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</row>
    <row r="268" spans="1:17" ht="1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</row>
    <row r="269" spans="1:17" ht="1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</row>
    <row r="270" spans="1:17" ht="1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</row>
    <row r="271" spans="1:17" ht="1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</row>
    <row r="272" spans="1:17" ht="1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</row>
    <row r="273" spans="1:17" ht="1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</row>
    <row r="274" spans="1:17" ht="1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</row>
    <row r="275" spans="1:17" ht="1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</row>
    <row r="276" spans="1:17" ht="1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</row>
    <row r="277" spans="1:17" ht="1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</row>
    <row r="278" spans="1:17" ht="1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</row>
    <row r="279" spans="1:17" ht="1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</row>
    <row r="280" spans="1:17" ht="1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</row>
    <row r="281" spans="1:17" ht="1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</row>
    <row r="282" spans="1:17" ht="1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</row>
    <row r="283" spans="1:17" ht="1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</row>
    <row r="284" spans="1:17" ht="1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</row>
    <row r="285" spans="1:17" ht="1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</row>
    <row r="286" spans="1:17" ht="1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</row>
    <row r="287" spans="1:17" ht="1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</row>
    <row r="288" spans="1:17" ht="1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</row>
    <row r="289" spans="1:17" ht="1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</row>
    <row r="290" spans="1:17" ht="1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</row>
    <row r="291" spans="1:17" ht="1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</row>
    <row r="292" spans="1:17" ht="1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</row>
    <row r="293" spans="1:17" ht="1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</row>
    <row r="294" spans="1:17" ht="1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</row>
    <row r="295" spans="1:17" ht="1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</row>
    <row r="296" spans="1:17" ht="1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</row>
    <row r="297" spans="1:17" ht="1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</row>
    <row r="298" spans="1:17" ht="1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</row>
    <row r="299" spans="1:17" ht="1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</row>
    <row r="300" spans="1:17" ht="1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</row>
    <row r="301" spans="1:17" ht="1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</row>
    <row r="302" spans="1:17" ht="1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</row>
    <row r="303" spans="1:17" ht="1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</row>
    <row r="304" spans="1:17" ht="1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</row>
    <row r="305" spans="1:17" ht="1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</row>
    <row r="306" spans="1:17" ht="1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</row>
    <row r="307" spans="1:17" ht="1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</row>
    <row r="308" spans="1:17" ht="1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</row>
    <row r="309" spans="1:17" ht="1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</row>
    <row r="310" spans="1:17" ht="1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</row>
    <row r="311" spans="1:17" ht="1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</row>
    <row r="312" spans="1:17" ht="1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</row>
    <row r="313" spans="1:17" ht="1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</row>
    <row r="314" spans="1:17" ht="1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</row>
    <row r="315" spans="1:17" ht="1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</row>
    <row r="316" spans="1:17" ht="1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</row>
    <row r="317" spans="1:17" ht="1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</row>
    <row r="318" spans="1:17" ht="1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</row>
    <row r="319" spans="1:17" ht="1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</row>
    <row r="320" spans="1:17" ht="1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</row>
    <row r="321" spans="1:17" ht="1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</row>
    <row r="322" spans="1:17" ht="1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</row>
    <row r="323" spans="1:17" ht="1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</row>
    <row r="324" spans="1:17" ht="1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</row>
    <row r="325" spans="1:17" ht="1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</row>
    <row r="326" spans="1:17" ht="1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</row>
    <row r="327" spans="1:17" ht="1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</row>
    <row r="328" spans="1:17" ht="1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</row>
    <row r="329" spans="1:17" ht="1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</row>
    <row r="330" spans="1:17" ht="1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</row>
    <row r="331" spans="1:17" ht="1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</row>
    <row r="332" spans="1:17" ht="1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</row>
    <row r="333" spans="1:17" ht="1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</row>
    <row r="334" spans="1:17" ht="1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</row>
    <row r="335" spans="1:17" ht="1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</row>
    <row r="336" spans="1:17" ht="1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</row>
    <row r="337" spans="1:17" ht="1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</row>
    <row r="338" spans="1:17" ht="1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</row>
    <row r="339" spans="1:17" ht="1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</row>
    <row r="340" spans="1:17" ht="1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</row>
    <row r="341" spans="1:17" ht="1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</row>
    <row r="342" spans="1:17" ht="1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</row>
    <row r="343" spans="1:17" ht="1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</row>
    <row r="344" spans="1:17" ht="1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</row>
    <row r="345" spans="1:17" ht="1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</row>
    <row r="346" spans="1:17" ht="1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</row>
    <row r="347" spans="1:17" ht="1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</row>
    <row r="348" spans="1:17" ht="1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</row>
    <row r="349" spans="1:17" ht="1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</row>
    <row r="350" spans="1:17" ht="1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</row>
    <row r="351" spans="1:17" ht="1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</row>
    <row r="352" spans="1:17" ht="1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</row>
    <row r="353" spans="1:17" ht="1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</row>
    <row r="354" spans="1:17" ht="1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</row>
    <row r="355" spans="1:17" ht="1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</row>
    <row r="356" spans="1:17" ht="1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</row>
    <row r="357" spans="1:17" ht="1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</row>
    <row r="358" spans="1:17" ht="1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</row>
    <row r="359" spans="1:17" ht="1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</row>
    <row r="360" spans="1:17" ht="1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</row>
    <row r="361" spans="1:17" ht="1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</row>
    <row r="362" spans="1:17" ht="1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</row>
    <row r="363" spans="1:17" ht="1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</row>
    <row r="364" spans="1:17" ht="1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</row>
    <row r="365" spans="1:17" ht="1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</row>
    <row r="366" spans="1:17" ht="1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</row>
    <row r="367" spans="1:17" ht="1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</row>
    <row r="368" spans="1:17" ht="1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</row>
    <row r="369" spans="1:17" ht="1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</row>
    <row r="370" spans="1:17" ht="1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</row>
    <row r="371" spans="1:17" ht="1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</row>
    <row r="372" spans="1:17" ht="1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</row>
    <row r="373" spans="1:17" ht="1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</row>
    <row r="374" spans="1:17" ht="1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</row>
    <row r="375" spans="1:17" ht="1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</row>
    <row r="376" spans="1:17" ht="1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</row>
    <row r="377" spans="1:17" ht="1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</row>
    <row r="378" spans="1:17" ht="1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</row>
    <row r="379" spans="1:17" ht="1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</row>
    <row r="380" spans="1:17" ht="1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</row>
    <row r="381" spans="1:17" ht="1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</row>
    <row r="382" spans="1:17" ht="1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</row>
    <row r="383" spans="1:17" ht="1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</row>
    <row r="384" spans="1:17" ht="1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</row>
    <row r="385" spans="1:17" ht="1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</row>
    <row r="386" spans="1:17" ht="1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</row>
    <row r="387" spans="1:17" ht="1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</row>
    <row r="388" spans="1:17" ht="1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</row>
    <row r="389" spans="1:17" ht="1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</row>
    <row r="390" spans="1:17" ht="1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</row>
    <row r="391" spans="1:17" ht="1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</row>
    <row r="392" spans="1:17" ht="1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</row>
    <row r="393" spans="1:17" ht="1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</row>
    <row r="394" spans="1:17" ht="1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</row>
    <row r="395" spans="1:17" ht="1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</row>
    <row r="396" spans="1:17" ht="1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</row>
    <row r="397" spans="1:17" ht="1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</row>
    <row r="398" spans="1:17" ht="1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</row>
    <row r="399" spans="1:17" ht="1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</row>
    <row r="400" spans="1:17" ht="1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</row>
    <row r="401" spans="1:17" ht="1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</row>
    <row r="402" spans="1:17" ht="1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</row>
    <row r="403" spans="1:17" ht="1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</row>
    <row r="404" spans="1:17" ht="1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</row>
    <row r="405" spans="1:17" ht="1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</row>
    <row r="406" spans="1:17" ht="1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</row>
    <row r="407" spans="1:17" ht="1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</row>
    <row r="408" spans="1:17" ht="1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</row>
    <row r="409" spans="1:17" ht="1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</row>
    <row r="410" spans="1:17" ht="1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</row>
    <row r="411" spans="1:17" ht="1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</row>
    <row r="412" spans="1:17" ht="1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</row>
    <row r="413" spans="1:17" ht="1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</row>
    <row r="414" spans="1:17" ht="1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</row>
    <row r="415" spans="1:17" ht="1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</row>
    <row r="416" spans="1:17" ht="1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</row>
    <row r="417" spans="1:17" ht="1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</row>
    <row r="418" spans="1:17">
      <c r="A418"/>
      <c r="B418"/>
      <c r="C418"/>
      <c r="D418"/>
      <c r="E418"/>
      <c r="F418"/>
      <c r="G418"/>
      <c r="H418"/>
      <c r="I418"/>
      <c r="J418"/>
      <c r="K418"/>
      <c r="L418"/>
      <c r="M418"/>
    </row>
    <row r="419" spans="1:17">
      <c r="A419"/>
      <c r="B419"/>
      <c r="C419"/>
      <c r="D419"/>
      <c r="E419"/>
      <c r="F419"/>
      <c r="G419"/>
      <c r="H419"/>
      <c r="I419"/>
      <c r="J419"/>
      <c r="K419"/>
      <c r="L419"/>
      <c r="M419"/>
    </row>
    <row r="420" spans="1:17">
      <c r="A420"/>
      <c r="B420"/>
      <c r="C420"/>
      <c r="D420"/>
      <c r="E420"/>
      <c r="F420"/>
      <c r="G420"/>
      <c r="H420"/>
      <c r="I420"/>
      <c r="J420"/>
      <c r="K420"/>
      <c r="L420"/>
      <c r="M420"/>
    </row>
    <row r="421" spans="1:17">
      <c r="A421"/>
      <c r="B421"/>
      <c r="C421"/>
      <c r="D421"/>
      <c r="E421"/>
      <c r="F421"/>
      <c r="G421"/>
      <c r="H421"/>
      <c r="I421"/>
      <c r="J421"/>
      <c r="K421"/>
      <c r="L421"/>
      <c r="M421"/>
    </row>
    <row r="422" spans="1:17">
      <c r="A422"/>
      <c r="B422"/>
      <c r="C422"/>
      <c r="D422"/>
      <c r="E422"/>
      <c r="F422"/>
      <c r="G422"/>
      <c r="H422"/>
      <c r="I422"/>
      <c r="J422"/>
      <c r="K422"/>
      <c r="L422"/>
      <c r="M422"/>
    </row>
    <row r="423" spans="1:17">
      <c r="A423"/>
      <c r="B423"/>
      <c r="C423"/>
      <c r="D423"/>
      <c r="E423"/>
      <c r="F423"/>
      <c r="G423"/>
      <c r="H423"/>
      <c r="I423"/>
      <c r="J423"/>
      <c r="K423"/>
      <c r="L423"/>
      <c r="M423"/>
    </row>
    <row r="424" spans="1:17">
      <c r="A424"/>
      <c r="B424"/>
      <c r="C424"/>
      <c r="D424"/>
      <c r="E424"/>
      <c r="F424"/>
      <c r="G424"/>
      <c r="H424"/>
      <c r="I424"/>
      <c r="J424"/>
      <c r="K424"/>
      <c r="L424"/>
      <c r="M424"/>
    </row>
    <row r="425" spans="1:17">
      <c r="A425"/>
      <c r="B425"/>
      <c r="C425"/>
      <c r="D425"/>
      <c r="E425"/>
      <c r="F425"/>
      <c r="G425"/>
      <c r="H425"/>
      <c r="I425"/>
      <c r="J425"/>
      <c r="K425"/>
      <c r="L425"/>
      <c r="M425"/>
    </row>
    <row r="426" spans="1:17">
      <c r="A426"/>
      <c r="B426"/>
      <c r="C426"/>
      <c r="D426"/>
      <c r="E426"/>
      <c r="F426"/>
      <c r="G426"/>
      <c r="H426"/>
      <c r="I426"/>
      <c r="J426"/>
      <c r="K426"/>
      <c r="L426"/>
      <c r="M426"/>
    </row>
    <row r="427" spans="1:17">
      <c r="A427"/>
      <c r="B427"/>
      <c r="C427"/>
      <c r="D427"/>
      <c r="E427"/>
      <c r="F427"/>
      <c r="G427"/>
      <c r="H427"/>
      <c r="I427"/>
      <c r="J427"/>
      <c r="K427"/>
      <c r="L427"/>
      <c r="M427"/>
    </row>
    <row r="428" spans="1:17">
      <c r="A428"/>
      <c r="B428"/>
      <c r="C428"/>
      <c r="D428"/>
      <c r="E428"/>
      <c r="F428"/>
      <c r="G428"/>
      <c r="H428"/>
      <c r="I428"/>
      <c r="J428"/>
      <c r="K428"/>
      <c r="L428"/>
      <c r="M428"/>
    </row>
    <row r="429" spans="1:17">
      <c r="A429"/>
      <c r="B429"/>
      <c r="C429"/>
      <c r="D429"/>
      <c r="E429"/>
      <c r="F429"/>
      <c r="G429"/>
      <c r="H429"/>
      <c r="I429"/>
      <c r="J429"/>
      <c r="K429"/>
      <c r="L429"/>
      <c r="M429"/>
    </row>
    <row r="430" spans="1:17">
      <c r="A430"/>
      <c r="B430"/>
      <c r="C430"/>
      <c r="D430"/>
      <c r="E430"/>
      <c r="F430"/>
      <c r="G430"/>
      <c r="H430"/>
      <c r="I430"/>
      <c r="J430"/>
      <c r="K430"/>
      <c r="L430"/>
      <c r="M430"/>
    </row>
    <row r="431" spans="1:17">
      <c r="A431"/>
      <c r="B431"/>
      <c r="C431"/>
      <c r="D431"/>
      <c r="E431"/>
      <c r="F431"/>
      <c r="G431"/>
      <c r="H431"/>
      <c r="I431"/>
      <c r="J431"/>
      <c r="K431"/>
      <c r="L431"/>
      <c r="M431"/>
    </row>
    <row r="432" spans="1:17">
      <c r="A432"/>
      <c r="B432"/>
      <c r="C432"/>
      <c r="D432"/>
      <c r="E432"/>
      <c r="F432"/>
      <c r="G432"/>
      <c r="H432"/>
      <c r="I432"/>
      <c r="J432"/>
      <c r="K432"/>
      <c r="L432"/>
      <c r="M432"/>
    </row>
    <row r="433" spans="1:13">
      <c r="A433"/>
      <c r="B433"/>
      <c r="C433"/>
      <c r="D433"/>
      <c r="E433"/>
      <c r="F433"/>
      <c r="G433"/>
      <c r="H433"/>
      <c r="I433"/>
      <c r="J433"/>
      <c r="K433"/>
      <c r="L433"/>
      <c r="M433"/>
    </row>
    <row r="434" spans="1:13">
      <c r="A434"/>
      <c r="B434"/>
      <c r="C434"/>
      <c r="D434"/>
      <c r="E434"/>
      <c r="F434"/>
      <c r="G434"/>
      <c r="H434"/>
      <c r="I434"/>
      <c r="J434"/>
      <c r="K434"/>
      <c r="L434"/>
      <c r="M434"/>
    </row>
    <row r="435" spans="1:13">
      <c r="A435"/>
      <c r="B435"/>
      <c r="C435"/>
      <c r="D435"/>
      <c r="E435"/>
      <c r="F435"/>
      <c r="G435"/>
      <c r="H435"/>
      <c r="I435"/>
      <c r="J435"/>
      <c r="K435"/>
      <c r="L435"/>
      <c r="M435"/>
    </row>
    <row r="436" spans="1:13">
      <c r="A436"/>
      <c r="B436"/>
      <c r="C436"/>
      <c r="D436"/>
      <c r="E436"/>
      <c r="F436"/>
      <c r="G436"/>
      <c r="H436"/>
      <c r="I436"/>
      <c r="J436"/>
      <c r="K436"/>
      <c r="L436"/>
      <c r="M436"/>
    </row>
    <row r="437" spans="1:13">
      <c r="A437"/>
      <c r="B437"/>
      <c r="C437"/>
      <c r="D437"/>
      <c r="E437"/>
      <c r="F437"/>
      <c r="G437"/>
      <c r="H437"/>
      <c r="I437"/>
      <c r="J437"/>
      <c r="K437"/>
      <c r="L437"/>
      <c r="M437"/>
    </row>
    <row r="438" spans="1:13">
      <c r="A438"/>
      <c r="B438"/>
      <c r="C438"/>
      <c r="D438"/>
      <c r="E438"/>
      <c r="F438"/>
      <c r="G438"/>
      <c r="H438"/>
      <c r="I438"/>
      <c r="J438"/>
      <c r="K438"/>
      <c r="L438"/>
      <c r="M438"/>
    </row>
    <row r="439" spans="1:13">
      <c r="A439"/>
      <c r="B439"/>
      <c r="C439"/>
      <c r="D439"/>
      <c r="E439"/>
      <c r="F439"/>
      <c r="G439"/>
      <c r="H439"/>
      <c r="I439"/>
      <c r="J439"/>
      <c r="K439"/>
      <c r="L439"/>
      <c r="M439"/>
    </row>
    <row r="440" spans="1:13">
      <c r="A440"/>
      <c r="B440"/>
      <c r="C440"/>
      <c r="D440"/>
      <c r="E440"/>
      <c r="F440"/>
      <c r="G440"/>
      <c r="H440"/>
      <c r="I440"/>
      <c r="J440"/>
      <c r="K440"/>
      <c r="L440"/>
      <c r="M440"/>
    </row>
    <row r="441" spans="1:13">
      <c r="A441"/>
      <c r="B441"/>
      <c r="C441"/>
      <c r="D441"/>
      <c r="E441"/>
      <c r="F441"/>
      <c r="G441"/>
      <c r="H441"/>
      <c r="I441"/>
      <c r="J441"/>
      <c r="K441"/>
      <c r="L441"/>
      <c r="M441"/>
    </row>
    <row r="442" spans="1:13">
      <c r="A442"/>
      <c r="B442"/>
      <c r="C442"/>
      <c r="D442"/>
      <c r="E442"/>
      <c r="F442"/>
      <c r="G442"/>
      <c r="H442"/>
      <c r="I442"/>
      <c r="J442"/>
      <c r="K442"/>
      <c r="L442"/>
      <c r="M442"/>
    </row>
    <row r="443" spans="1:13">
      <c r="A443"/>
      <c r="B443"/>
      <c r="C443"/>
      <c r="D443"/>
      <c r="E443"/>
      <c r="F443"/>
      <c r="G443"/>
      <c r="H443"/>
      <c r="I443"/>
      <c r="J443"/>
      <c r="K443"/>
      <c r="L443"/>
      <c r="M443"/>
    </row>
    <row r="444" spans="1:13">
      <c r="A444"/>
      <c r="B444"/>
      <c r="C444"/>
      <c r="D444"/>
      <c r="E444"/>
      <c r="F444"/>
      <c r="G444"/>
      <c r="H444"/>
      <c r="I444"/>
      <c r="J444"/>
      <c r="K444"/>
      <c r="L444"/>
      <c r="M444"/>
    </row>
    <row r="445" spans="1:13">
      <c r="A445"/>
      <c r="B445"/>
      <c r="C445"/>
      <c r="D445"/>
      <c r="E445"/>
      <c r="F445"/>
      <c r="G445"/>
      <c r="H445"/>
      <c r="I445"/>
      <c r="J445"/>
      <c r="K445"/>
      <c r="L445"/>
      <c r="M445"/>
    </row>
    <row r="446" spans="1:13">
      <c r="A446"/>
      <c r="B446"/>
      <c r="C446"/>
      <c r="D446"/>
      <c r="E446"/>
      <c r="F446"/>
      <c r="G446"/>
      <c r="H446"/>
      <c r="I446"/>
      <c r="J446"/>
      <c r="K446"/>
      <c r="L446"/>
      <c r="M446"/>
    </row>
    <row r="447" spans="1:13">
      <c r="A447"/>
      <c r="B447"/>
      <c r="C447"/>
      <c r="D447"/>
      <c r="E447"/>
      <c r="F447"/>
      <c r="G447"/>
      <c r="H447"/>
      <c r="I447"/>
      <c r="J447"/>
      <c r="K447"/>
      <c r="L447"/>
      <c r="M447"/>
    </row>
    <row r="448" spans="1:13">
      <c r="A448"/>
      <c r="B448"/>
      <c r="C448"/>
      <c r="D448"/>
      <c r="E448"/>
      <c r="F448"/>
      <c r="G448"/>
      <c r="H448"/>
      <c r="I448"/>
      <c r="J448"/>
      <c r="K448"/>
      <c r="L448"/>
      <c r="M448"/>
    </row>
    <row r="449" spans="1:13">
      <c r="A449"/>
      <c r="B449"/>
      <c r="C449"/>
      <c r="D449"/>
      <c r="E449"/>
      <c r="F449"/>
      <c r="G449"/>
      <c r="H449"/>
      <c r="I449"/>
      <c r="J449"/>
      <c r="K449"/>
      <c r="L449"/>
      <c r="M449"/>
    </row>
    <row r="450" spans="1:13">
      <c r="A450"/>
      <c r="B450"/>
      <c r="C450"/>
      <c r="D450"/>
      <c r="E450"/>
      <c r="F450"/>
      <c r="G450"/>
      <c r="H450"/>
      <c r="I450"/>
      <c r="J450"/>
      <c r="K450"/>
      <c r="L450"/>
      <c r="M450"/>
    </row>
    <row r="451" spans="1:13">
      <c r="A451"/>
      <c r="B451"/>
      <c r="C451"/>
      <c r="D451"/>
      <c r="E451"/>
      <c r="F451"/>
      <c r="G451"/>
      <c r="H451"/>
      <c r="I451"/>
      <c r="J451"/>
      <c r="K451"/>
      <c r="L451"/>
      <c r="M451"/>
    </row>
    <row r="452" spans="1:13">
      <c r="A452"/>
      <c r="B452"/>
      <c r="C452"/>
      <c r="D452"/>
      <c r="E452"/>
      <c r="F452"/>
      <c r="G452"/>
      <c r="H452"/>
      <c r="I452"/>
      <c r="J452"/>
      <c r="K452"/>
      <c r="L452"/>
      <c r="M452"/>
    </row>
    <row r="453" spans="1:13">
      <c r="A453"/>
      <c r="B453"/>
      <c r="C453"/>
      <c r="D453"/>
      <c r="E453"/>
      <c r="F453"/>
      <c r="G453"/>
      <c r="H453"/>
      <c r="I453"/>
      <c r="J453"/>
      <c r="K453"/>
      <c r="L453"/>
      <c r="M453"/>
    </row>
    <row r="454" spans="1:13">
      <c r="A454"/>
      <c r="B454"/>
      <c r="C454"/>
      <c r="D454"/>
      <c r="E454"/>
      <c r="F454"/>
      <c r="G454"/>
      <c r="H454"/>
      <c r="I454"/>
      <c r="J454"/>
      <c r="K454"/>
      <c r="L454"/>
      <c r="M454"/>
    </row>
    <row r="455" spans="1:13">
      <c r="A455"/>
      <c r="B455"/>
      <c r="C455"/>
      <c r="D455"/>
      <c r="E455"/>
      <c r="F455"/>
      <c r="G455"/>
      <c r="H455"/>
      <c r="I455"/>
      <c r="J455"/>
      <c r="K455"/>
      <c r="L455"/>
      <c r="M455"/>
    </row>
    <row r="456" spans="1:13">
      <c r="A456"/>
      <c r="B456"/>
      <c r="C456"/>
      <c r="D456"/>
      <c r="E456"/>
      <c r="F456"/>
      <c r="G456"/>
      <c r="H456"/>
      <c r="I456"/>
      <c r="J456"/>
      <c r="K456"/>
      <c r="L456"/>
      <c r="M456"/>
    </row>
    <row r="457" spans="1:13">
      <c r="A457"/>
      <c r="B457"/>
      <c r="C457"/>
      <c r="D457"/>
      <c r="E457"/>
      <c r="F457"/>
      <c r="G457"/>
      <c r="H457"/>
      <c r="I457"/>
      <c r="J457"/>
      <c r="K457"/>
      <c r="L457"/>
      <c r="M457"/>
    </row>
    <row r="458" spans="1:13">
      <c r="A458"/>
      <c r="B458"/>
      <c r="C458"/>
      <c r="D458"/>
      <c r="E458"/>
      <c r="F458"/>
      <c r="G458"/>
      <c r="H458"/>
      <c r="I458"/>
      <c r="J458"/>
      <c r="K458"/>
      <c r="L458"/>
      <c r="M458"/>
    </row>
    <row r="459" spans="1:13">
      <c r="A459"/>
      <c r="B459"/>
      <c r="C459"/>
      <c r="D459"/>
      <c r="E459"/>
      <c r="F459"/>
      <c r="G459"/>
      <c r="H459"/>
      <c r="I459"/>
      <c r="J459"/>
      <c r="K459"/>
      <c r="L459"/>
      <c r="M459"/>
    </row>
    <row r="460" spans="1:13">
      <c r="A460"/>
      <c r="B460"/>
      <c r="C460"/>
      <c r="D460"/>
      <c r="E460"/>
      <c r="F460"/>
      <c r="G460"/>
      <c r="H460"/>
      <c r="I460"/>
      <c r="J460"/>
      <c r="K460"/>
      <c r="L460"/>
      <c r="M460"/>
    </row>
    <row r="461" spans="1:13">
      <c r="A461"/>
      <c r="B461"/>
      <c r="C461"/>
      <c r="D461"/>
      <c r="E461"/>
      <c r="F461"/>
      <c r="G461"/>
      <c r="H461"/>
      <c r="I461"/>
      <c r="J461"/>
      <c r="K461"/>
      <c r="L461"/>
      <c r="M461"/>
    </row>
    <row r="462" spans="1:13">
      <c r="A462"/>
      <c r="B462"/>
      <c r="C462"/>
      <c r="D462"/>
      <c r="E462"/>
      <c r="F462"/>
      <c r="G462"/>
      <c r="H462"/>
      <c r="I462"/>
      <c r="J462"/>
      <c r="K462"/>
      <c r="L462"/>
      <c r="M462"/>
    </row>
    <row r="463" spans="1:13">
      <c r="B463" s="125"/>
      <c r="C463" s="123"/>
      <c r="D463"/>
      <c r="E463"/>
      <c r="F463"/>
      <c r="G463"/>
      <c r="H463"/>
      <c r="I463"/>
      <c r="J463"/>
      <c r="K463"/>
      <c r="L463"/>
      <c r="M463"/>
    </row>
    <row r="464" spans="1:13">
      <c r="B464" s="125"/>
      <c r="C464" s="123"/>
      <c r="D464"/>
      <c r="E464"/>
      <c r="F464"/>
      <c r="G464"/>
      <c r="H464"/>
      <c r="I464"/>
      <c r="J464"/>
      <c r="K464"/>
      <c r="L464"/>
      <c r="M464"/>
    </row>
    <row r="465" spans="2:13">
      <c r="B465" s="125"/>
      <c r="C465" s="123"/>
      <c r="D465"/>
      <c r="E465"/>
      <c r="F465"/>
      <c r="G465"/>
      <c r="H465"/>
      <c r="I465"/>
      <c r="J465"/>
      <c r="K465"/>
      <c r="L465"/>
      <c r="M465"/>
    </row>
    <row r="466" spans="2:13">
      <c r="B466" s="125"/>
      <c r="C466" s="123"/>
      <c r="D466"/>
      <c r="E466"/>
      <c r="F466"/>
      <c r="G466"/>
      <c r="H466"/>
      <c r="I466"/>
      <c r="J466"/>
      <c r="K466"/>
      <c r="L466"/>
      <c r="M466"/>
    </row>
    <row r="467" spans="2:13">
      <c r="B467" s="125"/>
      <c r="C467" s="123"/>
      <c r="D467"/>
      <c r="E467"/>
      <c r="F467"/>
      <c r="G467"/>
      <c r="H467"/>
      <c r="I467"/>
      <c r="J467"/>
      <c r="K467"/>
      <c r="L467"/>
      <c r="M467"/>
    </row>
    <row r="468" spans="2:13">
      <c r="B468" s="125"/>
      <c r="C468" s="123"/>
      <c r="D468"/>
      <c r="E468"/>
      <c r="F468"/>
      <c r="G468"/>
      <c r="H468"/>
      <c r="I468"/>
      <c r="J468"/>
      <c r="K468"/>
      <c r="L468"/>
      <c r="M468"/>
    </row>
    <row r="469" spans="2:13">
      <c r="B469" s="125"/>
      <c r="C469" s="123"/>
      <c r="D469"/>
      <c r="E469"/>
      <c r="F469"/>
      <c r="G469"/>
      <c r="H469"/>
      <c r="I469"/>
      <c r="J469"/>
      <c r="K469"/>
      <c r="L469"/>
      <c r="M469"/>
    </row>
    <row r="470" spans="2:13">
      <c r="B470" s="125"/>
      <c r="C470" s="123"/>
      <c r="D470"/>
      <c r="E470"/>
      <c r="F470"/>
      <c r="G470"/>
      <c r="H470"/>
      <c r="I470"/>
      <c r="J470"/>
      <c r="K470"/>
      <c r="L470"/>
      <c r="M470"/>
    </row>
    <row r="471" spans="2:13">
      <c r="B471" s="125"/>
      <c r="C471" s="123"/>
      <c r="D471"/>
      <c r="E471"/>
      <c r="F471"/>
      <c r="G471"/>
      <c r="H471"/>
      <c r="I471"/>
      <c r="J471"/>
      <c r="K471"/>
      <c r="L471"/>
      <c r="M471"/>
    </row>
    <row r="472" spans="2:13">
      <c r="B472" s="125"/>
      <c r="C472" s="123"/>
      <c r="D472"/>
      <c r="E472"/>
      <c r="F472"/>
      <c r="G472"/>
      <c r="H472"/>
      <c r="I472"/>
      <c r="J472"/>
      <c r="K472"/>
      <c r="L472"/>
      <c r="M472"/>
    </row>
    <row r="473" spans="2:13">
      <c r="B473" s="125"/>
      <c r="C473" s="123"/>
      <c r="D473"/>
      <c r="E473"/>
      <c r="F473"/>
      <c r="G473"/>
      <c r="H473"/>
      <c r="I473"/>
      <c r="J473"/>
      <c r="K473"/>
      <c r="L473"/>
      <c r="M473"/>
    </row>
    <row r="474" spans="2:13">
      <c r="B474" s="125"/>
      <c r="C474" s="123"/>
      <c r="D474"/>
      <c r="E474"/>
      <c r="F474"/>
      <c r="G474"/>
      <c r="H474"/>
      <c r="I474"/>
      <c r="J474"/>
      <c r="K474"/>
      <c r="L474"/>
      <c r="M474"/>
    </row>
    <row r="475" spans="2:13">
      <c r="B475" s="125"/>
      <c r="C475" s="123"/>
      <c r="D475"/>
      <c r="E475"/>
      <c r="F475"/>
      <c r="G475"/>
      <c r="H475"/>
      <c r="I475"/>
      <c r="J475"/>
      <c r="K475"/>
      <c r="L475"/>
      <c r="M475"/>
    </row>
    <row r="476" spans="2:13">
      <c r="B476" s="125"/>
      <c r="C476" s="123"/>
      <c r="D476"/>
      <c r="E476"/>
      <c r="F476"/>
      <c r="G476"/>
      <c r="H476"/>
      <c r="I476"/>
      <c r="J476"/>
      <c r="K476"/>
      <c r="L476"/>
      <c r="M476"/>
    </row>
    <row r="477" spans="2:13">
      <c r="B477" s="125"/>
      <c r="C477" s="123"/>
      <c r="D477"/>
      <c r="E477"/>
      <c r="F477"/>
      <c r="G477"/>
      <c r="H477"/>
      <c r="I477"/>
      <c r="J477"/>
      <c r="K477"/>
      <c r="L477"/>
      <c r="M477"/>
    </row>
    <row r="478" spans="2:13">
      <c r="B478" s="125"/>
      <c r="C478" s="123"/>
      <c r="D478"/>
      <c r="E478"/>
      <c r="F478"/>
      <c r="G478"/>
      <c r="H478"/>
      <c r="I478"/>
      <c r="J478"/>
      <c r="K478"/>
      <c r="L478"/>
      <c r="M478"/>
    </row>
    <row r="479" spans="2:13">
      <c r="B479" s="125"/>
      <c r="C479" s="123"/>
      <c r="D479"/>
      <c r="E479"/>
      <c r="F479"/>
      <c r="G479"/>
      <c r="H479"/>
      <c r="I479"/>
      <c r="J479"/>
      <c r="K479"/>
      <c r="L479"/>
      <c r="M479"/>
    </row>
    <row r="480" spans="2:13">
      <c r="B480" s="125"/>
      <c r="C480" s="123"/>
      <c r="D480"/>
      <c r="E480"/>
      <c r="F480"/>
      <c r="G480"/>
      <c r="H480"/>
      <c r="I480"/>
      <c r="J480"/>
      <c r="K480"/>
      <c r="L480"/>
      <c r="M480"/>
    </row>
    <row r="481" spans="2:13">
      <c r="B481" s="125"/>
      <c r="C481" s="123"/>
      <c r="D481"/>
      <c r="E481"/>
      <c r="F481"/>
      <c r="G481"/>
      <c r="H481"/>
      <c r="I481"/>
      <c r="J481"/>
      <c r="K481"/>
      <c r="L481"/>
      <c r="M481"/>
    </row>
    <row r="482" spans="2:13">
      <c r="B482" s="125"/>
      <c r="C482" s="123"/>
      <c r="D482"/>
      <c r="E482"/>
      <c r="F482"/>
      <c r="G482"/>
      <c r="H482"/>
      <c r="I482"/>
      <c r="J482"/>
      <c r="K482"/>
      <c r="L482"/>
      <c r="M482"/>
    </row>
    <row r="483" spans="2:13">
      <c r="B483" s="125"/>
      <c r="C483" s="123"/>
      <c r="D483"/>
      <c r="E483"/>
      <c r="F483"/>
      <c r="G483"/>
      <c r="H483"/>
      <c r="I483"/>
      <c r="J483"/>
      <c r="K483"/>
      <c r="L483"/>
      <c r="M483"/>
    </row>
    <row r="484" spans="2:13">
      <c r="B484" s="125"/>
      <c r="C484" s="123"/>
      <c r="D484"/>
      <c r="E484"/>
      <c r="F484"/>
      <c r="G484"/>
      <c r="H484"/>
      <c r="I484"/>
      <c r="J484"/>
      <c r="K484"/>
      <c r="L484"/>
      <c r="M484"/>
    </row>
    <row r="485" spans="2:13">
      <c r="B485" s="125"/>
      <c r="C485" s="123"/>
      <c r="D485"/>
      <c r="E485"/>
      <c r="F485"/>
      <c r="G485"/>
      <c r="H485"/>
      <c r="I485"/>
      <c r="J485"/>
      <c r="K485"/>
      <c r="L485"/>
      <c r="M485"/>
    </row>
    <row r="486" spans="2:13">
      <c r="B486" s="125"/>
      <c r="C486" s="123"/>
      <c r="D486"/>
      <c r="E486"/>
      <c r="F486"/>
      <c r="G486"/>
      <c r="H486"/>
      <c r="I486"/>
      <c r="J486"/>
      <c r="K486"/>
      <c r="L486"/>
      <c r="M486"/>
    </row>
    <row r="487" spans="2:13">
      <c r="B487" s="125"/>
      <c r="C487" s="123"/>
      <c r="D487"/>
      <c r="E487"/>
      <c r="F487"/>
      <c r="G487"/>
      <c r="H487"/>
      <c r="I487"/>
      <c r="J487"/>
      <c r="K487"/>
      <c r="L487"/>
      <c r="M487"/>
    </row>
    <row r="488" spans="2:13">
      <c r="B488" s="125"/>
      <c r="C488" s="123"/>
      <c r="D488"/>
      <c r="E488"/>
      <c r="F488"/>
      <c r="G488"/>
      <c r="H488"/>
      <c r="I488"/>
      <c r="J488"/>
      <c r="K488"/>
      <c r="L488"/>
      <c r="M488"/>
    </row>
    <row r="489" spans="2:13">
      <c r="B489" s="125"/>
      <c r="C489" s="123"/>
      <c r="D489"/>
      <c r="E489"/>
      <c r="F489"/>
      <c r="G489"/>
      <c r="H489"/>
      <c r="I489"/>
      <c r="J489"/>
      <c r="K489"/>
      <c r="L489"/>
      <c r="M489"/>
    </row>
    <row r="490" spans="2:13">
      <c r="B490" s="125"/>
      <c r="C490" s="123"/>
      <c r="D490"/>
      <c r="E490"/>
      <c r="F490"/>
      <c r="G490"/>
      <c r="H490"/>
      <c r="I490"/>
      <c r="J490"/>
      <c r="K490"/>
      <c r="L490"/>
      <c r="M490"/>
    </row>
    <row r="491" spans="2:13">
      <c r="B491" s="125"/>
      <c r="C491" s="123"/>
      <c r="D491"/>
      <c r="E491"/>
      <c r="F491"/>
      <c r="G491"/>
      <c r="H491"/>
      <c r="I491"/>
      <c r="J491"/>
      <c r="K491"/>
      <c r="L491"/>
      <c r="M491"/>
    </row>
    <row r="492" spans="2:13">
      <c r="B492" s="125"/>
      <c r="C492" s="123"/>
      <c r="D492"/>
      <c r="E492"/>
      <c r="F492"/>
      <c r="G492"/>
      <c r="H492"/>
      <c r="I492"/>
      <c r="J492"/>
      <c r="K492"/>
      <c r="L492"/>
      <c r="M492"/>
    </row>
    <row r="493" spans="2:13">
      <c r="B493" s="125"/>
      <c r="C493" s="123"/>
      <c r="D493"/>
      <c r="E493"/>
      <c r="F493"/>
      <c r="G493"/>
      <c r="H493"/>
      <c r="I493"/>
      <c r="J493"/>
      <c r="K493"/>
      <c r="L493"/>
      <c r="M493"/>
    </row>
    <row r="494" spans="2:13">
      <c r="B494" s="125"/>
      <c r="C494" s="123"/>
      <c r="D494"/>
      <c r="E494"/>
      <c r="F494"/>
      <c r="G494"/>
      <c r="H494"/>
      <c r="I494"/>
      <c r="J494"/>
      <c r="K494"/>
      <c r="L494"/>
      <c r="M494"/>
    </row>
    <row r="495" spans="2:13">
      <c r="B495" s="125"/>
      <c r="C495" s="123"/>
      <c r="D495"/>
      <c r="E495"/>
      <c r="F495"/>
      <c r="G495"/>
      <c r="H495"/>
      <c r="I495"/>
      <c r="J495"/>
      <c r="K495"/>
      <c r="L495"/>
      <c r="M495"/>
    </row>
    <row r="496" spans="2:13">
      <c r="B496" s="125"/>
      <c r="C496" s="123"/>
      <c r="D496"/>
      <c r="E496"/>
      <c r="F496"/>
      <c r="G496"/>
      <c r="H496"/>
      <c r="I496"/>
      <c r="J496"/>
      <c r="K496"/>
      <c r="L496"/>
      <c r="M496"/>
    </row>
    <row r="497" spans="2:13">
      <c r="B497" s="125"/>
      <c r="C497" s="123"/>
      <c r="D497"/>
      <c r="E497"/>
      <c r="F497"/>
      <c r="G497"/>
      <c r="H497"/>
      <c r="I497"/>
      <c r="J497"/>
      <c r="K497"/>
      <c r="L497"/>
      <c r="M497"/>
    </row>
    <row r="498" spans="2:13">
      <c r="B498" s="125"/>
      <c r="C498" s="123"/>
      <c r="D498"/>
      <c r="E498"/>
      <c r="F498"/>
      <c r="G498"/>
      <c r="H498"/>
      <c r="I498"/>
      <c r="J498"/>
      <c r="K498"/>
      <c r="L498"/>
      <c r="M498"/>
    </row>
    <row r="499" spans="2:13">
      <c r="B499" s="125"/>
      <c r="C499" s="123"/>
      <c r="D499"/>
      <c r="E499"/>
      <c r="F499"/>
      <c r="G499"/>
      <c r="H499"/>
      <c r="I499"/>
      <c r="J499"/>
      <c r="K499"/>
      <c r="L499"/>
      <c r="M499"/>
    </row>
    <row r="500" spans="2:13">
      <c r="B500" s="125"/>
      <c r="C500" s="123"/>
      <c r="D500"/>
      <c r="E500"/>
      <c r="F500"/>
      <c r="G500"/>
      <c r="H500"/>
      <c r="I500"/>
      <c r="J500"/>
      <c r="K500"/>
      <c r="L500"/>
      <c r="M500"/>
    </row>
    <row r="501" spans="2:13">
      <c r="B501" s="125"/>
      <c r="C501" s="123"/>
      <c r="D501"/>
      <c r="E501"/>
      <c r="F501"/>
      <c r="G501"/>
      <c r="H501"/>
      <c r="I501"/>
      <c r="J501"/>
      <c r="K501"/>
      <c r="L501"/>
      <c r="M501"/>
    </row>
    <row r="502" spans="2:13">
      <c r="B502" s="125"/>
      <c r="C502" s="123"/>
      <c r="D502"/>
      <c r="E502"/>
      <c r="F502"/>
      <c r="G502"/>
      <c r="H502"/>
      <c r="I502"/>
      <c r="J502"/>
      <c r="K502"/>
      <c r="L502"/>
      <c r="M502"/>
    </row>
    <row r="503" spans="2:13">
      <c r="B503" s="125"/>
      <c r="C503" s="123"/>
      <c r="D503"/>
      <c r="E503"/>
      <c r="F503"/>
      <c r="G503"/>
      <c r="H503"/>
      <c r="I503"/>
      <c r="J503"/>
      <c r="K503"/>
      <c r="L503"/>
      <c r="M503"/>
    </row>
    <row r="504" spans="2:13">
      <c r="B504" s="125"/>
      <c r="C504" s="123"/>
      <c r="D504"/>
      <c r="E504"/>
      <c r="F504"/>
      <c r="G504"/>
      <c r="H504"/>
      <c r="I504"/>
      <c r="J504"/>
      <c r="K504"/>
      <c r="L504"/>
      <c r="M504"/>
    </row>
    <row r="505" spans="2:13">
      <c r="B505" s="125"/>
      <c r="C505" s="123"/>
      <c r="D505"/>
      <c r="E505"/>
      <c r="F505"/>
      <c r="G505"/>
      <c r="H505"/>
      <c r="I505"/>
      <c r="J505"/>
      <c r="K505"/>
      <c r="L505"/>
      <c r="M505"/>
    </row>
    <row r="506" spans="2:13">
      <c r="B506" s="125"/>
      <c r="C506" s="123"/>
      <c r="D506"/>
      <c r="E506"/>
      <c r="F506"/>
      <c r="G506"/>
      <c r="H506"/>
      <c r="I506"/>
      <c r="J506"/>
      <c r="K506"/>
      <c r="L506"/>
      <c r="M506"/>
    </row>
    <row r="507" spans="2:13">
      <c r="B507" s="125"/>
      <c r="C507" s="123"/>
      <c r="D507"/>
      <c r="E507"/>
      <c r="F507"/>
      <c r="G507"/>
      <c r="H507"/>
      <c r="I507"/>
      <c r="J507"/>
      <c r="K507"/>
      <c r="L507"/>
      <c r="M507"/>
    </row>
    <row r="508" spans="2:13">
      <c r="B508" s="125"/>
      <c r="C508" s="123"/>
      <c r="D508"/>
      <c r="E508"/>
      <c r="F508"/>
      <c r="G508"/>
      <c r="H508"/>
      <c r="I508"/>
      <c r="J508"/>
      <c r="K508"/>
      <c r="L508"/>
      <c r="M508"/>
    </row>
    <row r="509" spans="2:13">
      <c r="B509" s="125"/>
      <c r="C509" s="123"/>
      <c r="D509"/>
      <c r="E509"/>
      <c r="F509"/>
      <c r="G509"/>
      <c r="H509"/>
      <c r="I509"/>
      <c r="J509"/>
      <c r="K509"/>
      <c r="L509"/>
      <c r="M509"/>
    </row>
    <row r="510" spans="2:13">
      <c r="B510" s="125"/>
      <c r="C510" s="123"/>
      <c r="D510"/>
      <c r="E510"/>
      <c r="F510"/>
      <c r="G510"/>
      <c r="H510"/>
      <c r="I510"/>
      <c r="J510"/>
      <c r="K510"/>
      <c r="L510"/>
      <c r="M510"/>
    </row>
    <row r="511" spans="2:13">
      <c r="B511" s="125"/>
      <c r="C511" s="123"/>
      <c r="D511"/>
      <c r="E511"/>
      <c r="F511"/>
      <c r="G511"/>
      <c r="H511"/>
      <c r="I511"/>
      <c r="J511"/>
      <c r="K511"/>
      <c r="L511"/>
      <c r="M511"/>
    </row>
    <row r="512" spans="2:13">
      <c r="B512" s="125"/>
      <c r="C512" s="123"/>
      <c r="D512"/>
      <c r="E512"/>
      <c r="F512"/>
      <c r="G512"/>
      <c r="H512"/>
      <c r="I512"/>
      <c r="J512"/>
      <c r="K512"/>
      <c r="L512"/>
      <c r="M512"/>
    </row>
    <row r="513" spans="2:13">
      <c r="B513" s="125"/>
      <c r="C513" s="123"/>
      <c r="D513"/>
      <c r="E513"/>
      <c r="F513"/>
      <c r="G513"/>
      <c r="H513"/>
      <c r="I513"/>
      <c r="J513"/>
      <c r="K513"/>
      <c r="L513"/>
      <c r="M513"/>
    </row>
    <row r="514" spans="2:13">
      <c r="B514" s="125"/>
      <c r="C514" s="123"/>
      <c r="D514"/>
      <c r="E514"/>
      <c r="F514"/>
      <c r="G514"/>
      <c r="H514"/>
      <c r="I514"/>
      <c r="J514"/>
      <c r="K514"/>
      <c r="L514"/>
      <c r="M514"/>
    </row>
    <row r="515" spans="2:13">
      <c r="B515" s="125"/>
      <c r="C515" s="123"/>
      <c r="D515"/>
      <c r="E515"/>
      <c r="F515"/>
      <c r="G515"/>
      <c r="H515"/>
      <c r="I515"/>
      <c r="J515"/>
      <c r="K515"/>
      <c r="L515"/>
      <c r="M515"/>
    </row>
    <row r="516" spans="2:13">
      <c r="B516" s="125"/>
      <c r="C516" s="123"/>
      <c r="D516"/>
      <c r="E516"/>
      <c r="F516"/>
      <c r="G516"/>
      <c r="H516"/>
      <c r="I516"/>
      <c r="J516"/>
      <c r="K516"/>
      <c r="L516"/>
      <c r="M516"/>
    </row>
    <row r="517" spans="2:13">
      <c r="B517" s="125"/>
      <c r="C517" s="123"/>
      <c r="D517"/>
      <c r="E517"/>
      <c r="F517"/>
      <c r="G517"/>
      <c r="H517"/>
      <c r="I517"/>
      <c r="J517"/>
      <c r="K517"/>
      <c r="L517"/>
      <c r="M517"/>
    </row>
    <row r="518" spans="2:13">
      <c r="B518" s="125"/>
      <c r="C518" s="123"/>
      <c r="D518"/>
      <c r="E518"/>
      <c r="F518"/>
      <c r="G518"/>
      <c r="H518"/>
      <c r="I518"/>
      <c r="J518"/>
      <c r="K518"/>
      <c r="L518"/>
      <c r="M518"/>
    </row>
    <row r="519" spans="2:13">
      <c r="B519" s="125"/>
      <c r="C519" s="123"/>
      <c r="D519"/>
      <c r="E519"/>
      <c r="F519"/>
      <c r="G519"/>
      <c r="H519"/>
      <c r="I519"/>
      <c r="J519"/>
      <c r="K519"/>
      <c r="L519"/>
      <c r="M519"/>
    </row>
    <row r="520" spans="2:13">
      <c r="B520" s="125"/>
      <c r="C520" s="123"/>
      <c r="D520"/>
      <c r="E520"/>
      <c r="F520"/>
      <c r="G520"/>
      <c r="H520"/>
      <c r="I520"/>
      <c r="J520"/>
      <c r="K520"/>
      <c r="L520"/>
      <c r="M520"/>
    </row>
    <row r="521" spans="2:13">
      <c r="B521" s="125"/>
      <c r="C521" s="123"/>
      <c r="D521"/>
      <c r="E521"/>
      <c r="F521"/>
      <c r="G521"/>
      <c r="H521"/>
      <c r="I521"/>
      <c r="J521"/>
      <c r="K521"/>
      <c r="L521"/>
      <c r="M521"/>
    </row>
    <row r="522" spans="2:13">
      <c r="B522" s="125"/>
      <c r="C522" s="123"/>
      <c r="D522"/>
      <c r="E522"/>
      <c r="F522"/>
      <c r="G522"/>
      <c r="H522"/>
      <c r="I522"/>
      <c r="J522"/>
      <c r="K522"/>
      <c r="L522"/>
      <c r="M522"/>
    </row>
    <row r="523" spans="2:13">
      <c r="B523" s="125"/>
      <c r="C523" s="123"/>
      <c r="D523"/>
      <c r="E523"/>
      <c r="F523"/>
      <c r="G523"/>
      <c r="H523"/>
      <c r="I523"/>
      <c r="J523"/>
      <c r="K523"/>
      <c r="L523"/>
      <c r="M523"/>
    </row>
    <row r="524" spans="2:13">
      <c r="B524" s="125"/>
      <c r="C524" s="123"/>
      <c r="D524"/>
      <c r="E524"/>
      <c r="F524"/>
      <c r="G524"/>
      <c r="H524"/>
      <c r="I524"/>
      <c r="J524"/>
      <c r="K524"/>
      <c r="L524"/>
      <c r="M524"/>
    </row>
    <row r="525" spans="2:13">
      <c r="B525" s="125"/>
      <c r="C525" s="123"/>
      <c r="D525"/>
      <c r="E525"/>
      <c r="F525"/>
      <c r="G525"/>
      <c r="H525"/>
      <c r="I525"/>
      <c r="J525"/>
      <c r="K525"/>
      <c r="L525"/>
      <c r="M525"/>
    </row>
    <row r="526" spans="2:13">
      <c r="B526" s="125"/>
      <c r="C526" s="123"/>
      <c r="D526"/>
      <c r="E526"/>
      <c r="F526"/>
      <c r="G526"/>
      <c r="H526"/>
      <c r="I526"/>
      <c r="J526"/>
      <c r="K526"/>
      <c r="L526"/>
      <c r="M526"/>
    </row>
    <row r="527" spans="2:13">
      <c r="B527" s="125"/>
      <c r="C527" s="123"/>
      <c r="D527"/>
      <c r="E527"/>
      <c r="F527"/>
      <c r="G527"/>
      <c r="H527"/>
      <c r="I527"/>
      <c r="J527"/>
      <c r="K527"/>
      <c r="L527"/>
      <c r="M527"/>
    </row>
    <row r="528" spans="2:13">
      <c r="B528" s="125"/>
      <c r="C528" s="123"/>
      <c r="D528"/>
      <c r="E528"/>
      <c r="F528"/>
      <c r="G528"/>
      <c r="H528"/>
      <c r="I528"/>
      <c r="J528"/>
      <c r="K528"/>
      <c r="L528"/>
      <c r="M528"/>
    </row>
    <row r="529" spans="2:13">
      <c r="B529" s="125"/>
      <c r="C529" s="123"/>
      <c r="D529"/>
      <c r="E529"/>
      <c r="F529"/>
      <c r="G529"/>
      <c r="H529"/>
      <c r="I529"/>
      <c r="J529"/>
      <c r="K529"/>
      <c r="L529"/>
      <c r="M529"/>
    </row>
    <row r="530" spans="2:13">
      <c r="B530" s="125"/>
      <c r="C530" s="123"/>
      <c r="D530"/>
      <c r="E530"/>
      <c r="F530"/>
      <c r="G530"/>
      <c r="H530"/>
      <c r="I530"/>
      <c r="J530"/>
      <c r="K530"/>
      <c r="L530"/>
      <c r="M530"/>
    </row>
    <row r="531" spans="2:13">
      <c r="B531" s="125"/>
      <c r="C531" s="123"/>
      <c r="D531"/>
      <c r="E531"/>
      <c r="F531"/>
      <c r="G531"/>
      <c r="H531"/>
      <c r="I531"/>
      <c r="J531"/>
      <c r="K531"/>
      <c r="L531"/>
      <c r="M531"/>
    </row>
    <row r="532" spans="2:13">
      <c r="B532" s="125"/>
      <c r="C532" s="123"/>
      <c r="D532"/>
      <c r="E532"/>
      <c r="F532"/>
      <c r="G532"/>
      <c r="H532"/>
      <c r="I532"/>
      <c r="J532"/>
      <c r="K532"/>
      <c r="L532"/>
      <c r="M532"/>
    </row>
    <row r="533" spans="2:13">
      <c r="B533" s="125"/>
      <c r="C533" s="123"/>
      <c r="D533"/>
      <c r="E533"/>
      <c r="F533"/>
      <c r="G533"/>
      <c r="H533"/>
      <c r="I533"/>
      <c r="J533"/>
      <c r="K533"/>
      <c r="L533"/>
      <c r="M533"/>
    </row>
    <row r="534" spans="2:13">
      <c r="B534" s="125"/>
      <c r="C534" s="123"/>
      <c r="D534"/>
      <c r="E534"/>
      <c r="F534"/>
      <c r="G534"/>
      <c r="H534"/>
      <c r="I534"/>
      <c r="J534"/>
      <c r="K534"/>
      <c r="L534"/>
      <c r="M534"/>
    </row>
    <row r="535" spans="2:13">
      <c r="B535" s="125"/>
      <c r="C535" s="123"/>
      <c r="D535"/>
      <c r="E535"/>
      <c r="F535"/>
      <c r="G535"/>
      <c r="H535"/>
      <c r="I535"/>
      <c r="J535"/>
      <c r="K535"/>
      <c r="L535"/>
      <c r="M535"/>
    </row>
    <row r="536" spans="2:13">
      <c r="B536" s="125"/>
      <c r="C536" s="123"/>
      <c r="D536"/>
      <c r="E536"/>
      <c r="F536"/>
      <c r="G536"/>
      <c r="H536"/>
      <c r="I536"/>
      <c r="J536"/>
      <c r="K536"/>
      <c r="L536"/>
      <c r="M536"/>
    </row>
    <row r="537" spans="2:13">
      <c r="B537" s="125"/>
      <c r="C537" s="123"/>
      <c r="D537"/>
      <c r="E537"/>
      <c r="F537"/>
      <c r="G537"/>
      <c r="H537"/>
      <c r="I537"/>
      <c r="J537"/>
      <c r="K537"/>
      <c r="L537"/>
      <c r="M537"/>
    </row>
    <row r="538" spans="2:13">
      <c r="B538" s="125"/>
      <c r="C538" s="123"/>
      <c r="D538"/>
      <c r="E538"/>
      <c r="F538"/>
      <c r="G538"/>
      <c r="H538"/>
      <c r="I538"/>
      <c r="J538"/>
      <c r="K538"/>
      <c r="L538"/>
      <c r="M538"/>
    </row>
    <row r="539" spans="2:13">
      <c r="B539" s="125"/>
      <c r="C539" s="123"/>
      <c r="D539"/>
      <c r="E539"/>
      <c r="F539"/>
      <c r="G539"/>
      <c r="H539"/>
      <c r="I539"/>
      <c r="J539"/>
      <c r="K539"/>
      <c r="L539"/>
      <c r="M539"/>
    </row>
    <row r="540" spans="2:13">
      <c r="B540" s="125"/>
      <c r="C540" s="123"/>
      <c r="D540"/>
      <c r="E540"/>
      <c r="F540"/>
      <c r="G540"/>
      <c r="H540"/>
      <c r="I540"/>
      <c r="J540"/>
      <c r="K540"/>
      <c r="L540"/>
      <c r="M540"/>
    </row>
    <row r="541" spans="2:13">
      <c r="B541" s="125"/>
      <c r="C541" s="123"/>
      <c r="D541"/>
      <c r="E541"/>
      <c r="F541"/>
      <c r="G541"/>
      <c r="H541"/>
      <c r="I541"/>
      <c r="J541"/>
      <c r="K541"/>
      <c r="L541"/>
      <c r="M541"/>
    </row>
    <row r="542" spans="2:13">
      <c r="B542" s="125"/>
      <c r="C542" s="123"/>
      <c r="D542"/>
      <c r="E542"/>
      <c r="F542"/>
      <c r="G542"/>
      <c r="H542"/>
      <c r="I542"/>
      <c r="J542"/>
      <c r="K542"/>
      <c r="L542"/>
      <c r="M542"/>
    </row>
    <row r="543" spans="2:13">
      <c r="B543" s="125"/>
      <c r="C543" s="123"/>
      <c r="D543"/>
      <c r="E543"/>
      <c r="F543"/>
      <c r="G543"/>
      <c r="H543"/>
      <c r="I543"/>
      <c r="J543"/>
      <c r="K543"/>
      <c r="L543"/>
      <c r="M543"/>
    </row>
    <row r="544" spans="2:13">
      <c r="B544" s="125"/>
      <c r="C544" s="123"/>
      <c r="D544"/>
      <c r="E544"/>
      <c r="F544"/>
      <c r="G544"/>
      <c r="H544"/>
      <c r="I544"/>
      <c r="J544"/>
      <c r="K544"/>
      <c r="L544"/>
      <c r="M544"/>
    </row>
    <row r="545" spans="2:13">
      <c r="B545" s="125"/>
      <c r="C545" s="123"/>
      <c r="D545"/>
      <c r="E545"/>
      <c r="F545"/>
      <c r="G545"/>
      <c r="H545"/>
      <c r="I545"/>
      <c r="J545"/>
      <c r="K545"/>
      <c r="L545"/>
      <c r="M545"/>
    </row>
    <row r="546" spans="2:13">
      <c r="B546" s="125"/>
      <c r="C546" s="123"/>
      <c r="D546"/>
      <c r="E546"/>
      <c r="F546"/>
      <c r="G546"/>
      <c r="H546"/>
      <c r="I546"/>
      <c r="J546"/>
      <c r="K546"/>
      <c r="L546"/>
      <c r="M546"/>
    </row>
    <row r="547" spans="2:13">
      <c r="B547" s="125"/>
      <c r="C547" s="123"/>
      <c r="D547"/>
      <c r="E547"/>
      <c r="F547"/>
      <c r="G547"/>
      <c r="H547"/>
      <c r="I547"/>
      <c r="J547"/>
      <c r="K547"/>
      <c r="L547"/>
      <c r="M547"/>
    </row>
    <row r="548" spans="2:13">
      <c r="B548" s="125"/>
      <c r="C548" s="123"/>
      <c r="D548"/>
      <c r="E548"/>
      <c r="F548"/>
      <c r="G548"/>
      <c r="H548"/>
      <c r="I548"/>
      <c r="J548"/>
      <c r="K548"/>
      <c r="L548"/>
      <c r="M548"/>
    </row>
    <row r="549" spans="2:13">
      <c r="B549" s="125"/>
      <c r="C549" s="123"/>
      <c r="D549"/>
      <c r="E549"/>
      <c r="F549"/>
      <c r="G549"/>
      <c r="H549"/>
      <c r="I549"/>
      <c r="J549"/>
      <c r="K549"/>
      <c r="L549"/>
      <c r="M549"/>
    </row>
    <row r="550" spans="2:13">
      <c r="B550" s="125"/>
      <c r="C550" s="123"/>
      <c r="D550"/>
      <c r="E550"/>
      <c r="F550"/>
      <c r="G550"/>
      <c r="H550"/>
      <c r="I550"/>
      <c r="J550"/>
      <c r="K550"/>
      <c r="L550"/>
      <c r="M550"/>
    </row>
    <row r="551" spans="2:13">
      <c r="B551" s="125"/>
      <c r="C551" s="123"/>
      <c r="D551"/>
      <c r="E551"/>
      <c r="F551"/>
      <c r="G551"/>
      <c r="H551"/>
      <c r="I551"/>
      <c r="J551"/>
      <c r="K551"/>
      <c r="L551"/>
      <c r="M551"/>
    </row>
    <row r="552" spans="2:13">
      <c r="B552" s="125"/>
      <c r="C552" s="123"/>
      <c r="D552"/>
      <c r="E552"/>
      <c r="F552"/>
      <c r="G552"/>
      <c r="H552"/>
      <c r="I552"/>
      <c r="J552"/>
      <c r="K552"/>
      <c r="L552"/>
      <c r="M552"/>
    </row>
    <row r="553" spans="2:13">
      <c r="B553" s="125"/>
      <c r="C553" s="123"/>
      <c r="D553"/>
      <c r="E553"/>
      <c r="F553"/>
      <c r="G553"/>
      <c r="H553"/>
      <c r="I553"/>
      <c r="J553"/>
      <c r="K553"/>
      <c r="L553"/>
      <c r="M553"/>
    </row>
    <row r="554" spans="2:13">
      <c r="B554" s="125"/>
      <c r="C554" s="123"/>
      <c r="D554"/>
      <c r="E554"/>
      <c r="F554"/>
      <c r="G554"/>
      <c r="H554"/>
      <c r="I554"/>
      <c r="J554"/>
      <c r="K554"/>
      <c r="L554"/>
      <c r="M554"/>
    </row>
    <row r="555" spans="2:13">
      <c r="B555" s="125"/>
      <c r="C555" s="123"/>
      <c r="D555"/>
      <c r="E555"/>
      <c r="F555"/>
      <c r="G555"/>
      <c r="H555"/>
      <c r="I555"/>
      <c r="J555"/>
      <c r="K555"/>
      <c r="L555"/>
      <c r="M555"/>
    </row>
    <row r="556" spans="2:13">
      <c r="B556" s="125"/>
      <c r="C556" s="123"/>
      <c r="D556"/>
      <c r="E556"/>
      <c r="F556"/>
      <c r="G556"/>
      <c r="H556"/>
      <c r="I556"/>
      <c r="J556"/>
      <c r="K556"/>
      <c r="L556"/>
      <c r="M556"/>
    </row>
    <row r="557" spans="2:13">
      <c r="B557" s="125"/>
      <c r="C557" s="123"/>
      <c r="D557"/>
      <c r="E557"/>
      <c r="F557"/>
      <c r="G557"/>
      <c r="H557"/>
      <c r="I557"/>
      <c r="J557"/>
      <c r="K557"/>
      <c r="L557"/>
      <c r="M557"/>
    </row>
    <row r="558" spans="2:13">
      <c r="B558" s="125"/>
      <c r="C558" s="123"/>
      <c r="D558"/>
      <c r="E558"/>
      <c r="F558"/>
      <c r="G558"/>
      <c r="H558"/>
      <c r="I558"/>
      <c r="J558"/>
      <c r="K558"/>
      <c r="L558"/>
      <c r="M558"/>
    </row>
    <row r="559" spans="2:13">
      <c r="B559" s="125"/>
      <c r="C559" s="123"/>
      <c r="D559"/>
      <c r="E559"/>
      <c r="F559"/>
      <c r="G559"/>
      <c r="H559"/>
      <c r="I559"/>
      <c r="J559"/>
      <c r="K559"/>
      <c r="L559"/>
      <c r="M559"/>
    </row>
    <row r="560" spans="2:13">
      <c r="B560" s="125"/>
      <c r="C560" s="123"/>
      <c r="D560"/>
      <c r="E560"/>
      <c r="F560"/>
      <c r="G560"/>
      <c r="H560"/>
      <c r="I560"/>
      <c r="J560"/>
      <c r="K560"/>
      <c r="L560"/>
      <c r="M560"/>
    </row>
    <row r="561" spans="2:13">
      <c r="B561" s="125"/>
      <c r="C561" s="123"/>
      <c r="D561"/>
      <c r="E561"/>
      <c r="F561"/>
      <c r="G561"/>
      <c r="H561"/>
      <c r="I561"/>
      <c r="J561"/>
      <c r="K561"/>
      <c r="L561"/>
      <c r="M561"/>
    </row>
    <row r="562" spans="2:13">
      <c r="B562" s="125"/>
      <c r="C562" s="123"/>
      <c r="D562"/>
      <c r="E562"/>
      <c r="F562"/>
      <c r="G562"/>
      <c r="H562"/>
      <c r="I562"/>
      <c r="J562"/>
      <c r="K562"/>
      <c r="L562"/>
      <c r="M562"/>
    </row>
    <row r="563" spans="2:13">
      <c r="B563" s="125"/>
      <c r="C563" s="123"/>
      <c r="D563"/>
      <c r="E563"/>
      <c r="F563"/>
      <c r="G563"/>
      <c r="H563"/>
      <c r="I563"/>
      <c r="J563"/>
      <c r="K563"/>
      <c r="L563"/>
      <c r="M563"/>
    </row>
    <row r="564" spans="2:13">
      <c r="B564" s="125"/>
      <c r="C564" s="123"/>
      <c r="D564"/>
      <c r="E564"/>
      <c r="F564"/>
      <c r="G564"/>
      <c r="H564"/>
      <c r="I564"/>
      <c r="J564"/>
      <c r="K564"/>
      <c r="L564"/>
      <c r="M564"/>
    </row>
    <row r="565" spans="2:13">
      <c r="B565" s="125"/>
      <c r="C565" s="123"/>
      <c r="D565"/>
      <c r="E565"/>
      <c r="F565"/>
      <c r="G565"/>
      <c r="H565"/>
      <c r="I565"/>
      <c r="J565"/>
      <c r="K565"/>
      <c r="L565"/>
      <c r="M565"/>
    </row>
    <row r="566" spans="2:13">
      <c r="B566" s="125"/>
      <c r="C566" s="123"/>
      <c r="D566"/>
      <c r="E566"/>
      <c r="F566"/>
      <c r="G566"/>
      <c r="H566"/>
      <c r="I566"/>
      <c r="J566"/>
      <c r="K566"/>
      <c r="L566"/>
      <c r="M566"/>
    </row>
    <row r="567" spans="2:13">
      <c r="B567" s="125"/>
      <c r="C567" s="123"/>
      <c r="D567"/>
      <c r="E567"/>
      <c r="F567"/>
      <c r="G567"/>
      <c r="H567"/>
      <c r="I567"/>
      <c r="J567"/>
      <c r="K567"/>
      <c r="L567"/>
      <c r="M567"/>
    </row>
    <row r="568" spans="2:13">
      <c r="B568" s="125"/>
      <c r="C568" s="123"/>
      <c r="D568"/>
      <c r="E568"/>
      <c r="F568"/>
      <c r="G568"/>
      <c r="H568"/>
      <c r="I568"/>
      <c r="J568"/>
      <c r="K568"/>
      <c r="L568"/>
      <c r="M568"/>
    </row>
    <row r="569" spans="2:13">
      <c r="B569" s="125"/>
      <c r="C569" s="123"/>
      <c r="D569"/>
      <c r="E569"/>
      <c r="F569"/>
      <c r="G569"/>
      <c r="H569"/>
      <c r="I569"/>
      <c r="J569"/>
      <c r="K569"/>
      <c r="L569"/>
      <c r="M569"/>
    </row>
    <row r="570" spans="2:13">
      <c r="B570" s="125"/>
      <c r="C570" s="123"/>
      <c r="D570"/>
      <c r="E570"/>
      <c r="F570"/>
      <c r="G570"/>
      <c r="H570"/>
      <c r="I570"/>
      <c r="J570"/>
      <c r="K570"/>
      <c r="L570"/>
      <c r="M570"/>
    </row>
    <row r="571" spans="2:13">
      <c r="B571" s="125"/>
      <c r="C571" s="123"/>
      <c r="D571"/>
      <c r="E571"/>
      <c r="F571"/>
      <c r="G571"/>
      <c r="H571"/>
      <c r="I571"/>
      <c r="J571"/>
      <c r="K571"/>
      <c r="L571"/>
      <c r="M571"/>
    </row>
    <row r="572" spans="2:13">
      <c r="B572" s="125"/>
      <c r="C572" s="123"/>
      <c r="D572"/>
      <c r="E572"/>
      <c r="F572"/>
      <c r="G572"/>
      <c r="H572"/>
      <c r="I572"/>
      <c r="J572"/>
      <c r="K572"/>
      <c r="L572"/>
      <c r="M572"/>
    </row>
    <row r="573" spans="2:13">
      <c r="B573" s="125"/>
      <c r="C573" s="123"/>
      <c r="D573"/>
      <c r="E573"/>
      <c r="F573"/>
      <c r="G573"/>
      <c r="H573"/>
      <c r="I573"/>
      <c r="J573"/>
      <c r="K573"/>
      <c r="L573"/>
      <c r="M573"/>
    </row>
    <row r="574" spans="2:13">
      <c r="B574" s="125"/>
      <c r="C574" s="123"/>
      <c r="D574"/>
      <c r="E574"/>
      <c r="F574"/>
      <c r="G574"/>
      <c r="H574"/>
      <c r="I574"/>
      <c r="J574"/>
      <c r="K574"/>
      <c r="L574"/>
      <c r="M574"/>
    </row>
    <row r="575" spans="2:13">
      <c r="B575" s="125"/>
      <c r="C575" s="123"/>
      <c r="D575"/>
      <c r="E575"/>
      <c r="F575"/>
      <c r="G575"/>
      <c r="H575"/>
      <c r="I575"/>
      <c r="J575"/>
      <c r="K575"/>
      <c r="L575"/>
      <c r="M575"/>
    </row>
    <row r="576" spans="2:13">
      <c r="B576" s="125"/>
      <c r="C576" s="123"/>
      <c r="D576"/>
      <c r="E576"/>
      <c r="F576"/>
      <c r="G576"/>
      <c r="H576"/>
      <c r="I576"/>
      <c r="J576"/>
      <c r="K576"/>
      <c r="L576"/>
      <c r="M576"/>
    </row>
    <row r="577" spans="2:13">
      <c r="B577" s="125"/>
      <c r="C577" s="123"/>
      <c r="D577"/>
      <c r="E577"/>
      <c r="F577"/>
      <c r="G577"/>
      <c r="H577"/>
      <c r="I577"/>
      <c r="J577"/>
      <c r="K577"/>
      <c r="L577"/>
      <c r="M577"/>
    </row>
    <row r="578" spans="2:13">
      <c r="B578" s="125"/>
      <c r="C578" s="123"/>
      <c r="D578"/>
      <c r="E578"/>
      <c r="F578"/>
      <c r="G578"/>
      <c r="H578"/>
      <c r="I578"/>
      <c r="J578"/>
      <c r="K578"/>
      <c r="L578"/>
      <c r="M578"/>
    </row>
    <row r="579" spans="2:13">
      <c r="B579" s="125"/>
      <c r="C579" s="123"/>
      <c r="D579"/>
      <c r="E579"/>
      <c r="F579"/>
      <c r="G579"/>
      <c r="H579"/>
      <c r="I579"/>
      <c r="J579"/>
      <c r="K579"/>
      <c r="L579"/>
      <c r="M579"/>
    </row>
    <row r="580" spans="2:13">
      <c r="B580" s="125"/>
      <c r="C580" s="123"/>
      <c r="D580"/>
      <c r="E580"/>
      <c r="F580"/>
      <c r="G580"/>
      <c r="H580"/>
      <c r="I580"/>
      <c r="J580"/>
      <c r="K580"/>
      <c r="L580"/>
      <c r="M580"/>
    </row>
    <row r="581" spans="2:13">
      <c r="B581" s="125"/>
      <c r="C581" s="123"/>
      <c r="D581"/>
      <c r="E581"/>
      <c r="F581"/>
      <c r="G581"/>
      <c r="H581"/>
      <c r="I581"/>
      <c r="J581"/>
      <c r="K581"/>
      <c r="L581"/>
      <c r="M581"/>
    </row>
    <row r="582" spans="2:13">
      <c r="B582" s="125"/>
      <c r="C582" s="123"/>
      <c r="D582"/>
      <c r="E582"/>
      <c r="F582"/>
      <c r="G582"/>
      <c r="H582"/>
      <c r="I582"/>
      <c r="J582"/>
      <c r="K582"/>
      <c r="L582"/>
      <c r="M582"/>
    </row>
    <row r="583" spans="2:13">
      <c r="B583" s="125"/>
      <c r="C583" s="123"/>
      <c r="D583"/>
      <c r="E583"/>
      <c r="F583"/>
      <c r="G583"/>
      <c r="H583"/>
      <c r="I583"/>
      <c r="J583"/>
      <c r="K583"/>
      <c r="L583"/>
      <c r="M583"/>
    </row>
    <row r="584" spans="2:13">
      <c r="B584" s="125"/>
      <c r="C584" s="123"/>
      <c r="D584"/>
      <c r="E584"/>
      <c r="F584"/>
      <c r="G584"/>
      <c r="H584"/>
      <c r="I584"/>
      <c r="J584"/>
      <c r="K584"/>
      <c r="L584"/>
      <c r="M584"/>
    </row>
    <row r="585" spans="2:13">
      <c r="B585" s="125"/>
      <c r="C585" s="123"/>
      <c r="D585"/>
      <c r="E585"/>
      <c r="F585"/>
      <c r="G585"/>
      <c r="H585"/>
      <c r="I585"/>
      <c r="J585"/>
      <c r="K585"/>
      <c r="L585"/>
      <c r="M585"/>
    </row>
    <row r="586" spans="2:13">
      <c r="B586" s="125"/>
      <c r="C586" s="123"/>
      <c r="D586"/>
      <c r="E586"/>
      <c r="F586"/>
      <c r="G586"/>
      <c r="H586"/>
      <c r="I586"/>
      <c r="J586"/>
      <c r="K586"/>
      <c r="L586"/>
      <c r="M586"/>
    </row>
    <row r="587" spans="2:13">
      <c r="B587" s="125"/>
      <c r="C587" s="123"/>
      <c r="D587"/>
      <c r="E587"/>
      <c r="F587"/>
      <c r="G587"/>
      <c r="H587"/>
      <c r="I587"/>
      <c r="J587"/>
      <c r="K587"/>
      <c r="L587"/>
      <c r="M587"/>
    </row>
    <row r="588" spans="2:13">
      <c r="B588" s="125"/>
      <c r="C588" s="123"/>
      <c r="D588"/>
      <c r="E588"/>
      <c r="F588"/>
      <c r="G588"/>
      <c r="H588"/>
      <c r="I588"/>
      <c r="J588"/>
      <c r="K588"/>
      <c r="L588"/>
      <c r="M588"/>
    </row>
    <row r="589" spans="2:13">
      <c r="B589" s="125"/>
      <c r="C589" s="123"/>
      <c r="D589"/>
      <c r="E589"/>
      <c r="F589"/>
      <c r="G589"/>
      <c r="H589"/>
      <c r="I589"/>
      <c r="J589"/>
      <c r="K589"/>
      <c r="L589"/>
      <c r="M589"/>
    </row>
    <row r="590" spans="2:13">
      <c r="B590" s="125"/>
      <c r="C590" s="123"/>
      <c r="D590"/>
      <c r="E590"/>
      <c r="F590"/>
      <c r="G590"/>
      <c r="H590"/>
      <c r="I590"/>
      <c r="J590"/>
      <c r="K590"/>
      <c r="L590"/>
      <c r="M590"/>
    </row>
    <row r="591" spans="2:13">
      <c r="B591" s="125"/>
      <c r="C591" s="123"/>
      <c r="D591"/>
      <c r="E591"/>
      <c r="F591"/>
      <c r="G591"/>
      <c r="H591"/>
      <c r="I591"/>
      <c r="J591"/>
      <c r="K591"/>
      <c r="L591"/>
      <c r="M591"/>
    </row>
    <row r="592" spans="2:13">
      <c r="B592" s="125"/>
      <c r="C592" s="123"/>
      <c r="D592"/>
      <c r="E592"/>
      <c r="F592"/>
      <c r="G592"/>
      <c r="H592"/>
      <c r="I592"/>
      <c r="J592"/>
      <c r="K592"/>
      <c r="L592"/>
      <c r="M592"/>
    </row>
    <row r="593" spans="2:13">
      <c r="B593" s="125"/>
      <c r="C593" s="123"/>
      <c r="D593"/>
      <c r="E593"/>
      <c r="F593"/>
      <c r="G593"/>
      <c r="H593"/>
      <c r="I593"/>
      <c r="J593"/>
      <c r="K593"/>
      <c r="L593"/>
      <c r="M593"/>
    </row>
    <row r="594" spans="2:13">
      <c r="B594" s="125"/>
      <c r="C594" s="123"/>
      <c r="D594"/>
      <c r="E594"/>
      <c r="F594"/>
      <c r="G594"/>
      <c r="H594"/>
      <c r="I594"/>
      <c r="J594"/>
      <c r="K594"/>
      <c r="L594"/>
      <c r="M594"/>
    </row>
    <row r="595" spans="2:13">
      <c r="B595" s="125"/>
      <c r="C595" s="123"/>
      <c r="D595"/>
      <c r="E595"/>
      <c r="F595"/>
      <c r="G595"/>
      <c r="H595"/>
      <c r="I595"/>
      <c r="J595"/>
      <c r="K595"/>
      <c r="L595"/>
      <c r="M595"/>
    </row>
    <row r="596" spans="2:13">
      <c r="B596" s="125"/>
      <c r="C596" s="123"/>
      <c r="D596"/>
      <c r="E596"/>
      <c r="F596"/>
      <c r="G596"/>
      <c r="H596"/>
      <c r="I596"/>
      <c r="J596"/>
      <c r="K596"/>
      <c r="L596"/>
      <c r="M596"/>
    </row>
    <row r="597" spans="2:13">
      <c r="B597" s="125"/>
      <c r="C597" s="123"/>
      <c r="D597"/>
      <c r="E597"/>
      <c r="F597"/>
      <c r="G597"/>
      <c r="H597"/>
      <c r="I597"/>
      <c r="J597"/>
      <c r="K597"/>
      <c r="L597"/>
      <c r="M597"/>
    </row>
    <row r="598" spans="2:13">
      <c r="B598" s="125"/>
      <c r="C598" s="123"/>
      <c r="D598"/>
      <c r="E598"/>
      <c r="F598"/>
      <c r="G598"/>
      <c r="H598"/>
      <c r="I598"/>
      <c r="J598"/>
      <c r="K598"/>
      <c r="L598"/>
      <c r="M598"/>
    </row>
    <row r="599" spans="2:13">
      <c r="B599" s="125"/>
      <c r="C599" s="123"/>
      <c r="D599"/>
      <c r="E599"/>
      <c r="F599"/>
      <c r="G599"/>
      <c r="H599"/>
      <c r="I599"/>
      <c r="J599"/>
      <c r="K599"/>
      <c r="L599"/>
      <c r="M599"/>
    </row>
    <row r="600" spans="2:13">
      <c r="B600" s="125"/>
      <c r="C600" s="123"/>
      <c r="D600"/>
      <c r="E600"/>
      <c r="F600"/>
      <c r="G600"/>
      <c r="H600"/>
      <c r="I600"/>
      <c r="J600"/>
      <c r="K600"/>
      <c r="L600"/>
      <c r="M600"/>
    </row>
    <row r="601" spans="2:13">
      <c r="B601" s="125"/>
      <c r="C601" s="123"/>
      <c r="D601"/>
      <c r="E601"/>
      <c r="F601"/>
      <c r="G601"/>
      <c r="H601"/>
      <c r="I601"/>
      <c r="J601"/>
      <c r="K601"/>
      <c r="L601"/>
      <c r="M601"/>
    </row>
    <row r="602" spans="2:13">
      <c r="B602" s="125"/>
      <c r="C602" s="123"/>
      <c r="D602"/>
      <c r="E602"/>
      <c r="F602"/>
      <c r="G602"/>
      <c r="H602"/>
      <c r="I602"/>
      <c r="J602"/>
      <c r="K602"/>
      <c r="L602"/>
      <c r="M602"/>
    </row>
    <row r="603" spans="2:13">
      <c r="B603" s="125"/>
      <c r="C603" s="123"/>
      <c r="D603"/>
      <c r="E603"/>
      <c r="F603"/>
      <c r="G603"/>
      <c r="H603"/>
      <c r="I603"/>
      <c r="J603"/>
      <c r="K603"/>
      <c r="L603"/>
      <c r="M603"/>
    </row>
    <row r="604" spans="2:13">
      <c r="B604" s="125"/>
      <c r="C604" s="123"/>
      <c r="D604"/>
      <c r="E604"/>
      <c r="F604"/>
      <c r="G604"/>
      <c r="H604"/>
      <c r="I604"/>
      <c r="J604"/>
      <c r="K604"/>
      <c r="L604"/>
      <c r="M604"/>
    </row>
    <row r="605" spans="2:13">
      <c r="B605" s="125"/>
      <c r="C605" s="123"/>
      <c r="D605"/>
      <c r="E605"/>
      <c r="F605"/>
      <c r="G605"/>
      <c r="H605"/>
      <c r="I605"/>
      <c r="J605"/>
      <c r="K605"/>
      <c r="L605"/>
      <c r="M605"/>
    </row>
    <row r="606" spans="2:13">
      <c r="B606" s="125"/>
      <c r="C606" s="123"/>
      <c r="D606"/>
      <c r="E606"/>
      <c r="F606"/>
      <c r="G606"/>
      <c r="H606"/>
      <c r="I606"/>
      <c r="J606"/>
      <c r="K606"/>
      <c r="L606"/>
      <c r="M606"/>
    </row>
    <row r="607" spans="2:13">
      <c r="B607" s="125"/>
      <c r="C607" s="123"/>
      <c r="D607"/>
      <c r="E607"/>
      <c r="F607"/>
      <c r="G607"/>
      <c r="H607"/>
      <c r="I607"/>
      <c r="J607"/>
      <c r="K607"/>
      <c r="L607"/>
      <c r="M607"/>
    </row>
    <row r="608" spans="2:13">
      <c r="B608" s="125"/>
      <c r="C608" s="123"/>
      <c r="D608"/>
      <c r="E608"/>
      <c r="F608"/>
      <c r="G608"/>
      <c r="H608"/>
      <c r="I608"/>
      <c r="J608"/>
      <c r="K608"/>
      <c r="L608"/>
      <c r="M608"/>
    </row>
    <row r="609" spans="2:13">
      <c r="B609" s="125"/>
      <c r="C609" s="123"/>
      <c r="D609"/>
      <c r="E609"/>
      <c r="F609"/>
      <c r="G609"/>
      <c r="H609"/>
      <c r="I609"/>
      <c r="J609"/>
      <c r="K609"/>
      <c r="L609"/>
      <c r="M609"/>
    </row>
    <row r="610" spans="2:13">
      <c r="B610" s="125"/>
      <c r="C610" s="123"/>
      <c r="D610"/>
      <c r="E610"/>
      <c r="F610"/>
      <c r="G610"/>
      <c r="H610"/>
      <c r="I610"/>
      <c r="J610"/>
      <c r="K610"/>
      <c r="L610"/>
      <c r="M610"/>
    </row>
    <row r="611" spans="2:13">
      <c r="B611" s="125"/>
      <c r="C611" s="123"/>
      <c r="D611"/>
      <c r="E611"/>
      <c r="F611"/>
      <c r="G611"/>
      <c r="H611"/>
      <c r="I611"/>
      <c r="J611"/>
      <c r="K611"/>
      <c r="L611"/>
      <c r="M611"/>
    </row>
    <row r="612" spans="2:13">
      <c r="B612" s="125"/>
      <c r="C612" s="123"/>
      <c r="D612"/>
      <c r="E612"/>
      <c r="F612"/>
      <c r="G612"/>
      <c r="H612"/>
      <c r="I612"/>
      <c r="J612"/>
      <c r="K612"/>
      <c r="L612"/>
      <c r="M612"/>
    </row>
    <row r="613" spans="2:13">
      <c r="B613" s="125"/>
      <c r="C613" s="123"/>
      <c r="D613"/>
      <c r="E613"/>
      <c r="F613"/>
      <c r="G613"/>
      <c r="H613"/>
      <c r="I613"/>
      <c r="J613"/>
      <c r="K613"/>
      <c r="L613"/>
      <c r="M613"/>
    </row>
    <row r="614" spans="2:13">
      <c r="B614" s="125"/>
      <c r="C614" s="123"/>
      <c r="D614"/>
      <c r="E614"/>
      <c r="F614"/>
      <c r="G614"/>
      <c r="H614"/>
      <c r="I614"/>
      <c r="J614"/>
      <c r="K614"/>
      <c r="L614"/>
      <c r="M614"/>
    </row>
    <row r="615" spans="2:13">
      <c r="B615" s="125"/>
      <c r="C615" s="123"/>
      <c r="D615"/>
      <c r="E615"/>
      <c r="F615"/>
      <c r="G615"/>
      <c r="H615"/>
      <c r="I615"/>
      <c r="J615"/>
      <c r="K615"/>
      <c r="L615"/>
      <c r="M615"/>
    </row>
    <row r="616" spans="2:13">
      <c r="B616" s="125"/>
      <c r="C616" s="123"/>
      <c r="D616"/>
      <c r="E616"/>
      <c r="F616"/>
      <c r="G616"/>
      <c r="H616"/>
      <c r="I616"/>
      <c r="J616"/>
      <c r="K616"/>
      <c r="L616"/>
      <c r="M616"/>
    </row>
    <row r="617" spans="2:13">
      <c r="B617" s="125"/>
      <c r="C617" s="123"/>
      <c r="D617"/>
      <c r="E617"/>
      <c r="F617"/>
      <c r="G617"/>
      <c r="H617"/>
      <c r="I617"/>
      <c r="J617"/>
      <c r="K617"/>
      <c r="L617"/>
      <c r="M617"/>
    </row>
    <row r="618" spans="2:13">
      <c r="B618" s="125"/>
      <c r="C618" s="123"/>
      <c r="D618"/>
      <c r="E618"/>
      <c r="F618"/>
      <c r="G618"/>
      <c r="H618"/>
      <c r="I618"/>
      <c r="J618"/>
      <c r="K618"/>
      <c r="L618"/>
      <c r="M618"/>
    </row>
    <row r="619" spans="2:13">
      <c r="B619" s="125"/>
      <c r="C619" s="123"/>
      <c r="D619"/>
      <c r="E619"/>
      <c r="F619"/>
      <c r="G619"/>
      <c r="H619"/>
      <c r="I619"/>
      <c r="J619"/>
      <c r="K619"/>
      <c r="L619"/>
      <c r="M619"/>
    </row>
    <row r="620" spans="2:13">
      <c r="B620" s="125"/>
      <c r="C620" s="123"/>
      <c r="D620"/>
      <c r="E620"/>
      <c r="F620"/>
      <c r="G620"/>
      <c r="H620"/>
      <c r="I620"/>
      <c r="J620"/>
      <c r="K620"/>
      <c r="L620"/>
      <c r="M620"/>
    </row>
    <row r="621" spans="2:13">
      <c r="B621" s="125"/>
      <c r="C621" s="123"/>
      <c r="D621"/>
      <c r="E621"/>
      <c r="F621"/>
      <c r="G621"/>
      <c r="H621"/>
      <c r="I621"/>
      <c r="J621"/>
      <c r="K621"/>
      <c r="L621"/>
      <c r="M621"/>
    </row>
    <row r="622" spans="2:13">
      <c r="B622" s="125"/>
      <c r="C622" s="123"/>
      <c r="D622"/>
      <c r="E622"/>
      <c r="F622"/>
      <c r="G622"/>
      <c r="H622"/>
      <c r="I622"/>
      <c r="J622"/>
      <c r="K622"/>
      <c r="L622"/>
      <c r="M622"/>
    </row>
    <row r="623" spans="2:13">
      <c r="B623" s="125"/>
      <c r="C623" s="123"/>
      <c r="D623"/>
      <c r="E623"/>
      <c r="F623"/>
      <c r="G623"/>
      <c r="H623"/>
      <c r="I623"/>
      <c r="J623"/>
      <c r="K623"/>
      <c r="L623"/>
      <c r="M623"/>
    </row>
    <row r="624" spans="2:13">
      <c r="B624" s="125"/>
      <c r="C624" s="123"/>
      <c r="D624"/>
      <c r="E624"/>
      <c r="F624"/>
      <c r="G624"/>
      <c r="H624"/>
      <c r="I624"/>
      <c r="J624"/>
      <c r="K624"/>
      <c r="L624"/>
      <c r="M624"/>
    </row>
    <row r="625" spans="2:13">
      <c r="B625" s="125"/>
      <c r="C625" s="123"/>
      <c r="D625"/>
      <c r="E625"/>
      <c r="F625"/>
      <c r="G625"/>
      <c r="H625"/>
      <c r="I625"/>
      <c r="J625"/>
      <c r="K625"/>
      <c r="L625"/>
      <c r="M625"/>
    </row>
    <row r="626" spans="2:13">
      <c r="B626" s="125"/>
      <c r="C626" s="123"/>
      <c r="D626"/>
      <c r="E626"/>
      <c r="F626"/>
      <c r="G626"/>
      <c r="H626"/>
      <c r="I626"/>
      <c r="J626"/>
      <c r="K626"/>
      <c r="L626"/>
      <c r="M626"/>
    </row>
    <row r="627" spans="2:13">
      <c r="B627" s="125"/>
      <c r="C627" s="123"/>
      <c r="D627"/>
      <c r="E627"/>
      <c r="F627"/>
      <c r="G627"/>
      <c r="H627"/>
      <c r="I627"/>
      <c r="J627"/>
      <c r="K627"/>
      <c r="L627"/>
      <c r="M627"/>
    </row>
    <row r="628" spans="2:13">
      <c r="B628" s="125"/>
      <c r="C628" s="123"/>
      <c r="D628"/>
      <c r="E628"/>
      <c r="F628"/>
      <c r="G628"/>
      <c r="H628"/>
      <c r="I628"/>
      <c r="J628"/>
      <c r="K628"/>
      <c r="L628"/>
      <c r="M628"/>
    </row>
    <row r="629" spans="2:13">
      <c r="B629" s="125"/>
      <c r="C629" s="123"/>
      <c r="D629"/>
      <c r="E629"/>
      <c r="F629"/>
      <c r="G629"/>
      <c r="H629"/>
      <c r="I629"/>
      <c r="J629"/>
      <c r="K629"/>
      <c r="L629"/>
      <c r="M629"/>
    </row>
    <row r="630" spans="2:13">
      <c r="B630" s="125"/>
      <c r="C630" s="123"/>
      <c r="D630"/>
      <c r="E630"/>
      <c r="F630"/>
      <c r="G630"/>
      <c r="H630"/>
      <c r="I630"/>
      <c r="J630"/>
      <c r="K630"/>
      <c r="L630"/>
      <c r="M630"/>
    </row>
    <row r="631" spans="2:13">
      <c r="B631" s="125"/>
      <c r="C631" s="123"/>
      <c r="D631"/>
      <c r="E631"/>
      <c r="F631"/>
      <c r="G631"/>
      <c r="H631"/>
      <c r="I631"/>
      <c r="J631"/>
      <c r="K631"/>
      <c r="L631"/>
      <c r="M631"/>
    </row>
    <row r="632" spans="2:13">
      <c r="B632" s="125"/>
      <c r="C632" s="123"/>
      <c r="D632"/>
      <c r="E632"/>
      <c r="F632"/>
      <c r="G632"/>
      <c r="H632"/>
      <c r="I632"/>
      <c r="J632"/>
      <c r="K632"/>
      <c r="L632"/>
      <c r="M632"/>
    </row>
    <row r="633" spans="2:13">
      <c r="B633" s="125"/>
      <c r="C633" s="123"/>
      <c r="D633"/>
      <c r="E633"/>
      <c r="F633"/>
      <c r="G633"/>
      <c r="H633"/>
      <c r="I633"/>
      <c r="J633"/>
      <c r="K633"/>
      <c r="L633"/>
      <c r="M633"/>
    </row>
    <row r="634" spans="2:13">
      <c r="B634" s="125"/>
      <c r="C634" s="123"/>
      <c r="D634"/>
      <c r="E634"/>
      <c r="F634"/>
      <c r="G634"/>
      <c r="H634"/>
      <c r="I634"/>
      <c r="J634"/>
      <c r="K634"/>
      <c r="L634"/>
      <c r="M634"/>
    </row>
    <row r="635" spans="2:13">
      <c r="B635" s="125"/>
      <c r="C635" s="123"/>
      <c r="D635"/>
      <c r="E635"/>
      <c r="F635"/>
      <c r="G635"/>
      <c r="H635"/>
      <c r="I635"/>
      <c r="J635"/>
      <c r="K635"/>
      <c r="L635"/>
      <c r="M635"/>
    </row>
    <row r="636" spans="2:13">
      <c r="B636" s="125"/>
      <c r="C636" s="123"/>
      <c r="D636"/>
      <c r="E636"/>
      <c r="F636"/>
      <c r="G636"/>
      <c r="H636"/>
      <c r="I636"/>
      <c r="J636"/>
      <c r="K636"/>
      <c r="L636"/>
      <c r="M636"/>
    </row>
    <row r="637" spans="2:13">
      <c r="B637" s="125"/>
      <c r="C637" s="123"/>
      <c r="D637"/>
      <c r="E637"/>
      <c r="F637"/>
      <c r="G637"/>
      <c r="H637"/>
      <c r="I637"/>
      <c r="J637"/>
      <c r="K637"/>
      <c r="L637"/>
      <c r="M637"/>
    </row>
    <row r="638" spans="2:13">
      <c r="B638" s="125"/>
      <c r="C638" s="123"/>
      <c r="D638"/>
      <c r="E638"/>
      <c r="F638"/>
      <c r="G638"/>
      <c r="H638"/>
      <c r="I638"/>
      <c r="J638"/>
      <c r="K638"/>
      <c r="L638"/>
      <c r="M638"/>
    </row>
    <row r="639" spans="2:13">
      <c r="B639" s="125"/>
      <c r="C639" s="123"/>
      <c r="D639"/>
      <c r="E639"/>
      <c r="F639"/>
      <c r="G639"/>
      <c r="H639"/>
      <c r="I639"/>
      <c r="J639"/>
      <c r="K639"/>
      <c r="L639"/>
      <c r="M639"/>
    </row>
    <row r="640" spans="2:13">
      <c r="B640" s="125"/>
      <c r="C640" s="123"/>
      <c r="D640"/>
      <c r="E640"/>
      <c r="F640"/>
      <c r="G640"/>
      <c r="H640"/>
      <c r="I640"/>
      <c r="J640"/>
      <c r="K640"/>
      <c r="L640"/>
      <c r="M640"/>
    </row>
    <row r="641" spans="2:13">
      <c r="B641" s="125"/>
      <c r="C641" s="123"/>
      <c r="D641"/>
      <c r="E641"/>
      <c r="F641"/>
      <c r="G641"/>
      <c r="H641"/>
      <c r="I641"/>
      <c r="J641"/>
      <c r="K641"/>
      <c r="L641"/>
      <c r="M641"/>
    </row>
    <row r="642" spans="2:13">
      <c r="B642" s="125"/>
      <c r="C642" s="123"/>
      <c r="D642"/>
      <c r="E642"/>
      <c r="F642"/>
      <c r="G642"/>
      <c r="H642"/>
      <c r="I642"/>
      <c r="J642"/>
      <c r="K642"/>
      <c r="L642"/>
      <c r="M642"/>
    </row>
    <row r="643" spans="2:13">
      <c r="B643" s="125"/>
      <c r="C643" s="123"/>
      <c r="D643"/>
      <c r="E643"/>
      <c r="F643"/>
      <c r="G643"/>
      <c r="H643"/>
      <c r="I643"/>
      <c r="J643"/>
      <c r="K643"/>
      <c r="L643"/>
      <c r="M643"/>
    </row>
    <row r="644" spans="2:13">
      <c r="B644" s="125"/>
      <c r="C644" s="123"/>
      <c r="D644"/>
      <c r="E644"/>
      <c r="F644"/>
      <c r="G644"/>
      <c r="H644"/>
      <c r="I644"/>
      <c r="J644"/>
      <c r="K644"/>
      <c r="L644"/>
      <c r="M644"/>
    </row>
    <row r="645" spans="2:13">
      <c r="B645" s="125"/>
      <c r="C645" s="123"/>
      <c r="D645"/>
      <c r="E645"/>
      <c r="F645"/>
      <c r="G645"/>
      <c r="H645"/>
      <c r="I645"/>
      <c r="J645"/>
      <c r="K645"/>
      <c r="L645"/>
      <c r="M645"/>
    </row>
    <row r="646" spans="2:13">
      <c r="B646" s="125"/>
      <c r="C646" s="123"/>
      <c r="D646"/>
      <c r="E646"/>
      <c r="F646"/>
      <c r="G646"/>
      <c r="H646"/>
      <c r="I646"/>
      <c r="J646"/>
      <c r="K646"/>
      <c r="L646"/>
      <c r="M646"/>
    </row>
    <row r="647" spans="2:13">
      <c r="B647" s="125"/>
      <c r="C647" s="123"/>
      <c r="D647"/>
      <c r="E647"/>
      <c r="F647"/>
      <c r="G647"/>
      <c r="H647"/>
      <c r="I647"/>
      <c r="J647"/>
      <c r="K647"/>
      <c r="L647"/>
      <c r="M647"/>
    </row>
    <row r="648" spans="2:13">
      <c r="B648" s="125"/>
      <c r="C648" s="123"/>
      <c r="D648"/>
      <c r="E648"/>
      <c r="F648"/>
      <c r="G648"/>
      <c r="H648"/>
      <c r="I648"/>
      <c r="J648"/>
      <c r="K648"/>
      <c r="L648"/>
      <c r="M648"/>
    </row>
    <row r="649" spans="2:13">
      <c r="B649" s="125"/>
      <c r="C649" s="123"/>
      <c r="D649"/>
      <c r="E649"/>
      <c r="F649"/>
      <c r="G649"/>
      <c r="H649"/>
      <c r="I649"/>
      <c r="J649"/>
      <c r="K649"/>
      <c r="L649"/>
      <c r="M649"/>
    </row>
    <row r="650" spans="2:13">
      <c r="B650" s="125"/>
      <c r="C650" s="123"/>
      <c r="D650"/>
      <c r="E650"/>
      <c r="F650"/>
      <c r="G650"/>
      <c r="H650"/>
      <c r="I650"/>
      <c r="J650"/>
      <c r="K650"/>
      <c r="L650"/>
      <c r="M650"/>
    </row>
    <row r="651" spans="2:13">
      <c r="B651" s="125"/>
      <c r="C651" s="123"/>
      <c r="D651"/>
      <c r="E651"/>
      <c r="F651"/>
      <c r="G651"/>
      <c r="H651"/>
      <c r="I651"/>
      <c r="J651"/>
      <c r="K651"/>
      <c r="L651"/>
      <c r="M651"/>
    </row>
    <row r="652" spans="2:13">
      <c r="B652" s="125"/>
      <c r="C652" s="123"/>
      <c r="D652"/>
      <c r="E652"/>
      <c r="F652"/>
      <c r="G652"/>
      <c r="H652"/>
      <c r="I652"/>
      <c r="J652"/>
      <c r="K652"/>
      <c r="L652"/>
      <c r="M652"/>
    </row>
    <row r="653" spans="2:13">
      <c r="B653" s="125"/>
      <c r="C653" s="123"/>
      <c r="D653"/>
      <c r="E653"/>
      <c r="F653"/>
      <c r="G653"/>
      <c r="H653"/>
      <c r="I653"/>
      <c r="J653"/>
      <c r="K653"/>
      <c r="L653"/>
      <c r="M653"/>
    </row>
    <row r="654" spans="2:13">
      <c r="B654" s="125"/>
      <c r="C654" s="123"/>
      <c r="D654"/>
      <c r="E654"/>
      <c r="F654"/>
      <c r="G654"/>
      <c r="H654"/>
      <c r="I654"/>
      <c r="J654"/>
      <c r="K654"/>
      <c r="L654"/>
      <c r="M654"/>
    </row>
    <row r="655" spans="2:13">
      <c r="B655" s="125"/>
      <c r="C655" s="123"/>
      <c r="D655"/>
      <c r="E655"/>
      <c r="F655"/>
      <c r="G655"/>
      <c r="H655"/>
      <c r="I655"/>
      <c r="J655"/>
      <c r="K655"/>
      <c r="L655"/>
      <c r="M655"/>
    </row>
    <row r="656" spans="2:13">
      <c r="B656" s="125"/>
      <c r="C656" s="123"/>
      <c r="D656"/>
      <c r="E656"/>
      <c r="F656"/>
      <c r="G656"/>
      <c r="H656"/>
      <c r="I656"/>
      <c r="J656"/>
      <c r="K656"/>
      <c r="L656"/>
      <c r="M656"/>
    </row>
    <row r="657" spans="2:13">
      <c r="B657" s="125"/>
      <c r="C657" s="123"/>
      <c r="D657"/>
      <c r="E657"/>
      <c r="F657"/>
      <c r="G657"/>
      <c r="H657"/>
      <c r="I657"/>
      <c r="J657"/>
      <c r="K657"/>
      <c r="L657"/>
      <c r="M657"/>
    </row>
    <row r="658" spans="2:13">
      <c r="B658" s="125"/>
      <c r="C658" s="123"/>
      <c r="D658"/>
      <c r="E658"/>
      <c r="F658"/>
      <c r="G658"/>
      <c r="H658"/>
      <c r="I658"/>
      <c r="J658"/>
      <c r="K658"/>
      <c r="L658"/>
      <c r="M658"/>
    </row>
    <row r="659" spans="2:13">
      <c r="B659" s="125"/>
      <c r="C659" s="123"/>
      <c r="D659"/>
      <c r="E659"/>
      <c r="F659"/>
      <c r="G659"/>
      <c r="H659"/>
      <c r="I659"/>
      <c r="J659"/>
      <c r="K659"/>
      <c r="L659"/>
      <c r="M659"/>
    </row>
    <row r="660" spans="2:13">
      <c r="B660" s="125"/>
      <c r="C660" s="123"/>
      <c r="D660"/>
      <c r="E660"/>
      <c r="F660"/>
      <c r="G660"/>
      <c r="H660"/>
      <c r="I660"/>
      <c r="J660"/>
      <c r="K660"/>
      <c r="L660"/>
      <c r="M660"/>
    </row>
    <row r="661" spans="2:13">
      <c r="B661" s="125"/>
      <c r="C661" s="123"/>
      <c r="D661"/>
      <c r="E661"/>
      <c r="F661"/>
      <c r="G661"/>
      <c r="H661"/>
      <c r="I661"/>
      <c r="J661"/>
      <c r="K661"/>
      <c r="L661"/>
      <c r="M661"/>
    </row>
    <row r="662" spans="2:13">
      <c r="B662" s="125"/>
      <c r="C662" s="123"/>
      <c r="D662"/>
      <c r="E662"/>
      <c r="F662"/>
      <c r="G662"/>
      <c r="H662"/>
      <c r="I662"/>
      <c r="J662"/>
      <c r="K662"/>
      <c r="L662"/>
      <c r="M662"/>
    </row>
    <row r="663" spans="2:13">
      <c r="B663" s="125"/>
      <c r="C663" s="123"/>
      <c r="D663"/>
      <c r="E663"/>
      <c r="F663"/>
      <c r="G663"/>
      <c r="H663"/>
      <c r="I663"/>
      <c r="J663"/>
      <c r="K663"/>
      <c r="L663"/>
      <c r="M663"/>
    </row>
    <row r="664" spans="2:13">
      <c r="B664" s="125"/>
      <c r="C664" s="123"/>
      <c r="D664"/>
      <c r="E664"/>
      <c r="F664"/>
      <c r="G664"/>
      <c r="H664"/>
      <c r="I664"/>
      <c r="J664"/>
      <c r="K664"/>
      <c r="L664"/>
      <c r="M664"/>
    </row>
    <row r="665" spans="2:13">
      <c r="B665" s="125"/>
      <c r="C665" s="123"/>
      <c r="D665"/>
      <c r="E665"/>
      <c r="F665"/>
      <c r="G665"/>
      <c r="H665"/>
      <c r="I665"/>
      <c r="J665"/>
      <c r="K665"/>
      <c r="L665"/>
      <c r="M665"/>
    </row>
    <row r="666" spans="2:13">
      <c r="B666" s="125"/>
      <c r="C666" s="123"/>
      <c r="D666"/>
      <c r="E666"/>
      <c r="F666"/>
      <c r="G666"/>
      <c r="H666"/>
      <c r="I666"/>
      <c r="J666"/>
      <c r="K666"/>
      <c r="L666"/>
      <c r="M666"/>
    </row>
    <row r="667" spans="2:13">
      <c r="B667" s="125"/>
      <c r="C667" s="123"/>
      <c r="D667"/>
      <c r="E667"/>
      <c r="F667"/>
      <c r="G667"/>
      <c r="H667"/>
      <c r="I667"/>
      <c r="J667"/>
      <c r="K667"/>
      <c r="L667"/>
      <c r="M667"/>
    </row>
    <row r="668" spans="2:13">
      <c r="B668" s="125"/>
      <c r="C668" s="123"/>
      <c r="D668"/>
      <c r="E668"/>
      <c r="F668"/>
      <c r="G668"/>
      <c r="H668"/>
      <c r="I668"/>
      <c r="J668"/>
      <c r="K668"/>
      <c r="L668"/>
      <c r="M668"/>
    </row>
    <row r="669" spans="2:13">
      <c r="B669" s="125"/>
      <c r="C669" s="123"/>
      <c r="D669"/>
      <c r="E669"/>
      <c r="F669"/>
      <c r="G669"/>
      <c r="H669"/>
      <c r="I669"/>
      <c r="J669"/>
      <c r="K669"/>
      <c r="L669"/>
      <c r="M669"/>
    </row>
    <row r="670" spans="2:13">
      <c r="B670" s="125"/>
      <c r="C670" s="123"/>
      <c r="D670"/>
      <c r="E670"/>
      <c r="F670"/>
      <c r="G670"/>
      <c r="H670"/>
      <c r="I670"/>
      <c r="J670"/>
      <c r="K670"/>
      <c r="L670"/>
      <c r="M670"/>
    </row>
    <row r="671" spans="2:13">
      <c r="B671" s="125"/>
      <c r="C671" s="123"/>
      <c r="D671"/>
      <c r="E671"/>
      <c r="F671"/>
      <c r="G671"/>
      <c r="H671"/>
      <c r="I671"/>
      <c r="J671"/>
      <c r="K671"/>
      <c r="L671"/>
      <c r="M671"/>
    </row>
    <row r="672" spans="2:13">
      <c r="B672" s="125"/>
      <c r="C672" s="123"/>
      <c r="D672"/>
      <c r="E672"/>
      <c r="F672"/>
      <c r="G672"/>
      <c r="H672"/>
      <c r="I672"/>
      <c r="J672"/>
      <c r="K672"/>
      <c r="L672"/>
      <c r="M672"/>
    </row>
    <row r="673" spans="2:13">
      <c r="B673" s="125"/>
      <c r="C673" s="123"/>
      <c r="D673"/>
      <c r="E673"/>
      <c r="F673"/>
      <c r="G673"/>
      <c r="H673"/>
      <c r="I673"/>
      <c r="J673"/>
      <c r="K673"/>
      <c r="L673"/>
      <c r="M673"/>
    </row>
    <row r="674" spans="2:13">
      <c r="B674" s="125"/>
      <c r="C674" s="123"/>
      <c r="D674"/>
      <c r="E674"/>
      <c r="F674"/>
      <c r="G674"/>
      <c r="H674"/>
      <c r="I674"/>
      <c r="J674"/>
      <c r="K674"/>
      <c r="L674"/>
      <c r="M674"/>
    </row>
    <row r="675" spans="2:13">
      <c r="B675" s="125"/>
      <c r="C675" s="123"/>
      <c r="D675"/>
      <c r="E675"/>
      <c r="F675"/>
      <c r="G675"/>
      <c r="H675"/>
      <c r="I675"/>
      <c r="J675"/>
      <c r="K675"/>
      <c r="L675"/>
      <c r="M675"/>
    </row>
    <row r="676" spans="2:13">
      <c r="B676" s="125"/>
      <c r="C676" s="123"/>
      <c r="D676"/>
      <c r="E676"/>
      <c r="F676"/>
      <c r="G676"/>
      <c r="H676"/>
      <c r="I676"/>
      <c r="J676"/>
      <c r="K676"/>
      <c r="L676"/>
      <c r="M676"/>
    </row>
    <row r="677" spans="2:13">
      <c r="B677" s="125"/>
      <c r="C677" s="123"/>
      <c r="D677"/>
      <c r="E677"/>
      <c r="F677"/>
      <c r="G677"/>
      <c r="H677"/>
      <c r="I677"/>
      <c r="J677"/>
      <c r="K677"/>
      <c r="L677"/>
      <c r="M677"/>
    </row>
    <row r="678" spans="2:13">
      <c r="B678" s="125"/>
      <c r="C678" s="123"/>
      <c r="D678"/>
      <c r="E678"/>
      <c r="F678"/>
      <c r="G678"/>
      <c r="H678"/>
      <c r="I678"/>
      <c r="J678"/>
      <c r="K678"/>
      <c r="L678"/>
      <c r="M678"/>
    </row>
    <row r="679" spans="2:13">
      <c r="B679" s="125"/>
      <c r="C679" s="123"/>
      <c r="D679"/>
      <c r="E679"/>
      <c r="F679"/>
      <c r="G679"/>
      <c r="H679"/>
      <c r="I679"/>
      <c r="J679"/>
      <c r="K679"/>
      <c r="L679"/>
      <c r="M679"/>
    </row>
    <row r="680" spans="2:13">
      <c r="B680" s="125"/>
      <c r="C680" s="123"/>
      <c r="D680"/>
      <c r="E680"/>
      <c r="F680"/>
      <c r="G680"/>
      <c r="H680"/>
      <c r="I680"/>
      <c r="J680"/>
      <c r="K680"/>
      <c r="L680"/>
      <c r="M680"/>
    </row>
    <row r="681" spans="2:13">
      <c r="B681" s="125"/>
      <c r="C681" s="123"/>
      <c r="D681"/>
      <c r="E681"/>
      <c r="F681"/>
      <c r="G681"/>
      <c r="H681"/>
      <c r="I681"/>
      <c r="J681"/>
      <c r="K681"/>
      <c r="L681"/>
      <c r="M681"/>
    </row>
    <row r="682" spans="2:13">
      <c r="B682" s="125"/>
      <c r="C682" s="123"/>
      <c r="D682"/>
      <c r="E682"/>
      <c r="F682"/>
      <c r="G682"/>
      <c r="H682"/>
      <c r="I682"/>
      <c r="J682"/>
      <c r="K682"/>
      <c r="L682"/>
      <c r="M682"/>
    </row>
    <row r="683" spans="2:13">
      <c r="B683" s="125"/>
      <c r="C683" s="123"/>
      <c r="D683"/>
      <c r="E683"/>
      <c r="F683"/>
      <c r="G683"/>
      <c r="H683"/>
      <c r="I683"/>
      <c r="J683"/>
      <c r="K683"/>
      <c r="L683"/>
      <c r="M683"/>
    </row>
    <row r="684" spans="2:13">
      <c r="B684" s="125"/>
      <c r="C684" s="123"/>
      <c r="D684"/>
      <c r="E684"/>
      <c r="F684"/>
      <c r="G684"/>
      <c r="H684"/>
      <c r="I684"/>
      <c r="J684"/>
      <c r="K684"/>
      <c r="L684"/>
      <c r="M684"/>
    </row>
    <row r="685" spans="2:13">
      <c r="B685" s="125"/>
      <c r="C685" s="123"/>
      <c r="D685"/>
      <c r="E685"/>
      <c r="F685"/>
      <c r="G685"/>
      <c r="H685"/>
      <c r="I685"/>
      <c r="J685"/>
      <c r="K685"/>
      <c r="L685"/>
      <c r="M685"/>
    </row>
    <row r="686" spans="2:13">
      <c r="B686" s="125"/>
      <c r="C686" s="123"/>
      <c r="D686"/>
      <c r="E686"/>
      <c r="F686"/>
      <c r="G686"/>
      <c r="H686"/>
      <c r="I686"/>
      <c r="J686"/>
      <c r="K686"/>
      <c r="L686"/>
      <c r="M686"/>
    </row>
    <row r="687" spans="2:13">
      <c r="B687" s="125"/>
      <c r="C687" s="123"/>
      <c r="D687"/>
      <c r="E687"/>
      <c r="F687"/>
      <c r="G687"/>
      <c r="H687"/>
      <c r="I687"/>
      <c r="J687"/>
      <c r="K687"/>
      <c r="L687"/>
      <c r="M687"/>
    </row>
    <row r="688" spans="2:13">
      <c r="B688" s="125"/>
      <c r="C688" s="123"/>
      <c r="D688"/>
      <c r="E688"/>
      <c r="F688"/>
      <c r="G688"/>
      <c r="H688"/>
      <c r="I688"/>
      <c r="J688"/>
      <c r="K688"/>
      <c r="L688"/>
      <c r="M688"/>
    </row>
    <row r="689" spans="2:13">
      <c r="B689" s="125"/>
      <c r="C689" s="123"/>
      <c r="D689"/>
      <c r="E689"/>
      <c r="F689"/>
      <c r="G689"/>
      <c r="H689"/>
      <c r="I689"/>
      <c r="J689"/>
      <c r="K689"/>
      <c r="L689"/>
      <c r="M689"/>
    </row>
    <row r="690" spans="2:13">
      <c r="B690" s="125"/>
      <c r="C690" s="123"/>
      <c r="D690"/>
      <c r="E690"/>
      <c r="F690"/>
      <c r="G690"/>
      <c r="H690"/>
      <c r="I690"/>
      <c r="J690"/>
      <c r="K690"/>
      <c r="L690"/>
      <c r="M690"/>
    </row>
    <row r="691" spans="2:13">
      <c r="B691" s="125"/>
      <c r="C691" s="123"/>
      <c r="D691"/>
      <c r="E691"/>
      <c r="F691"/>
      <c r="G691"/>
      <c r="H691"/>
      <c r="I691"/>
      <c r="J691"/>
      <c r="K691"/>
      <c r="L691"/>
      <c r="M691"/>
    </row>
    <row r="692" spans="2:13">
      <c r="B692" s="125"/>
      <c r="C692" s="123"/>
      <c r="D692"/>
      <c r="E692"/>
      <c r="F692"/>
      <c r="G692"/>
      <c r="H692"/>
      <c r="I692"/>
      <c r="J692"/>
      <c r="K692"/>
      <c r="L692"/>
      <c r="M692"/>
    </row>
    <row r="693" spans="2:13">
      <c r="B693" s="125"/>
      <c r="C693" s="123"/>
      <c r="D693"/>
      <c r="E693"/>
      <c r="F693"/>
      <c r="G693"/>
      <c r="H693"/>
      <c r="I693"/>
      <c r="J693"/>
      <c r="K693"/>
      <c r="L693"/>
      <c r="M693"/>
    </row>
    <row r="694" spans="2:13">
      <c r="B694" s="125"/>
      <c r="C694" s="123"/>
      <c r="D694"/>
      <c r="E694"/>
      <c r="F694"/>
      <c r="G694"/>
      <c r="H694"/>
      <c r="I694"/>
      <c r="J694"/>
      <c r="K694"/>
      <c r="L694"/>
      <c r="M694"/>
    </row>
    <row r="695" spans="2:13">
      <c r="B695" s="125"/>
      <c r="C695" s="123"/>
      <c r="D695"/>
      <c r="E695"/>
      <c r="F695"/>
      <c r="G695"/>
      <c r="H695"/>
      <c r="I695"/>
      <c r="J695"/>
      <c r="K695"/>
      <c r="L695"/>
      <c r="M695"/>
    </row>
    <row r="696" spans="2:13">
      <c r="B696" s="125"/>
      <c r="C696" s="123"/>
      <c r="D696"/>
      <c r="E696"/>
      <c r="F696"/>
      <c r="G696"/>
      <c r="H696"/>
      <c r="I696"/>
      <c r="J696"/>
      <c r="K696"/>
      <c r="L696"/>
      <c r="M696"/>
    </row>
    <row r="697" spans="2:13">
      <c r="B697" s="125"/>
      <c r="C697" s="123"/>
      <c r="D697"/>
      <c r="E697"/>
      <c r="F697"/>
      <c r="G697"/>
      <c r="H697"/>
      <c r="I697"/>
      <c r="J697"/>
      <c r="K697"/>
      <c r="L697"/>
      <c r="M697"/>
    </row>
    <row r="698" spans="2:13">
      <c r="B698" s="125"/>
      <c r="C698" s="123"/>
      <c r="D698"/>
      <c r="E698"/>
      <c r="F698"/>
      <c r="G698"/>
      <c r="H698"/>
      <c r="I698"/>
      <c r="J698"/>
      <c r="K698"/>
      <c r="L698"/>
      <c r="M698"/>
    </row>
    <row r="699" spans="2:13">
      <c r="B699" s="125"/>
      <c r="C699" s="123"/>
      <c r="D699"/>
      <c r="E699"/>
      <c r="F699"/>
      <c r="G699"/>
      <c r="H699"/>
      <c r="I699"/>
      <c r="J699"/>
      <c r="K699"/>
      <c r="L699"/>
      <c r="M699"/>
    </row>
    <row r="700" spans="2:13">
      <c r="B700" s="125"/>
      <c r="C700" s="123"/>
      <c r="D700"/>
      <c r="E700"/>
      <c r="F700"/>
      <c r="G700"/>
      <c r="H700"/>
      <c r="I700"/>
      <c r="J700"/>
      <c r="K700"/>
      <c r="L700"/>
      <c r="M700"/>
    </row>
    <row r="701" spans="2:13">
      <c r="B701" s="125"/>
      <c r="C701" s="123"/>
      <c r="D701"/>
      <c r="E701"/>
      <c r="F701"/>
      <c r="G701"/>
      <c r="H701"/>
      <c r="I701"/>
      <c r="J701"/>
      <c r="K701"/>
      <c r="L701"/>
      <c r="M701"/>
    </row>
    <row r="702" spans="2:13">
      <c r="B702" s="125"/>
      <c r="C702" s="123"/>
      <c r="D702"/>
      <c r="E702"/>
      <c r="F702"/>
      <c r="G702"/>
      <c r="H702"/>
      <c r="I702"/>
      <c r="J702"/>
      <c r="K702"/>
      <c r="L702"/>
      <c r="M702"/>
    </row>
    <row r="703" spans="2:13">
      <c r="B703" s="125"/>
      <c r="C703" s="123"/>
      <c r="D703"/>
      <c r="E703"/>
      <c r="F703"/>
      <c r="G703"/>
      <c r="H703"/>
      <c r="I703"/>
      <c r="J703"/>
      <c r="K703"/>
      <c r="L703"/>
      <c r="M703"/>
    </row>
    <row r="704" spans="2:13">
      <c r="B704" s="125"/>
      <c r="C704" s="123"/>
      <c r="D704"/>
      <c r="E704"/>
      <c r="F704"/>
      <c r="G704"/>
      <c r="H704"/>
      <c r="I704"/>
      <c r="J704"/>
      <c r="K704"/>
      <c r="L704"/>
      <c r="M704"/>
    </row>
    <row r="705" spans="2:13">
      <c r="B705" s="125"/>
      <c r="C705" s="123"/>
      <c r="D705"/>
      <c r="E705"/>
      <c r="F705"/>
      <c r="G705"/>
      <c r="H705"/>
      <c r="I705"/>
      <c r="J705"/>
      <c r="K705"/>
      <c r="L705"/>
      <c r="M705"/>
    </row>
    <row r="706" spans="2:13">
      <c r="B706" s="125"/>
      <c r="C706" s="123"/>
      <c r="D706"/>
      <c r="E706"/>
      <c r="F706"/>
      <c r="G706"/>
      <c r="H706"/>
      <c r="I706"/>
      <c r="J706"/>
      <c r="K706"/>
      <c r="L706"/>
      <c r="M706"/>
    </row>
    <row r="707" spans="2:13">
      <c r="B707" s="125"/>
      <c r="C707" s="123"/>
      <c r="D707"/>
      <c r="E707"/>
      <c r="F707"/>
      <c r="G707"/>
      <c r="H707"/>
      <c r="I707"/>
      <c r="J707"/>
      <c r="K707"/>
      <c r="L707"/>
      <c r="M707"/>
    </row>
    <row r="708" spans="2:13">
      <c r="B708" s="125"/>
      <c r="C708" s="123"/>
      <c r="D708"/>
      <c r="E708"/>
      <c r="F708"/>
      <c r="G708"/>
      <c r="H708"/>
      <c r="I708"/>
      <c r="J708"/>
      <c r="K708"/>
      <c r="L708"/>
      <c r="M708"/>
    </row>
    <row r="709" spans="2:13">
      <c r="B709" s="125"/>
      <c r="C709" s="123"/>
      <c r="D709"/>
      <c r="E709"/>
      <c r="F709"/>
      <c r="G709"/>
      <c r="H709"/>
      <c r="I709"/>
      <c r="J709"/>
      <c r="K709"/>
      <c r="L709"/>
      <c r="M709"/>
    </row>
    <row r="710" spans="2:13">
      <c r="B710" s="125"/>
      <c r="C710" s="123"/>
      <c r="D710"/>
      <c r="E710"/>
      <c r="F710"/>
      <c r="G710"/>
      <c r="H710"/>
      <c r="I710"/>
      <c r="J710"/>
      <c r="K710"/>
      <c r="L710"/>
      <c r="M710"/>
    </row>
    <row r="711" spans="2:13">
      <c r="B711" s="125"/>
      <c r="C711" s="123"/>
      <c r="D711"/>
      <c r="E711"/>
      <c r="F711"/>
      <c r="G711"/>
      <c r="H711"/>
      <c r="I711"/>
      <c r="J711"/>
      <c r="K711"/>
      <c r="L711"/>
      <c r="M711"/>
    </row>
    <row r="712" spans="2:13">
      <c r="B712" s="125"/>
      <c r="C712" s="123"/>
      <c r="D712"/>
      <c r="E712"/>
      <c r="F712"/>
      <c r="G712"/>
      <c r="H712"/>
      <c r="I712"/>
      <c r="J712"/>
      <c r="K712"/>
      <c r="L712"/>
      <c r="M712"/>
    </row>
    <row r="713" spans="2:13">
      <c r="B713" s="125"/>
      <c r="C713" s="123"/>
      <c r="D713"/>
      <c r="E713"/>
      <c r="F713"/>
      <c r="G713"/>
      <c r="H713"/>
      <c r="I713"/>
      <c r="J713"/>
      <c r="K713"/>
      <c r="L713"/>
      <c r="M713"/>
    </row>
    <row r="714" spans="2:13">
      <c r="B714" s="125"/>
      <c r="C714" s="123"/>
      <c r="D714"/>
      <c r="E714"/>
      <c r="F714"/>
      <c r="G714"/>
      <c r="H714"/>
      <c r="I714"/>
      <c r="J714"/>
      <c r="K714"/>
      <c r="L714"/>
      <c r="M714"/>
    </row>
    <row r="715" spans="2:13">
      <c r="B715" s="125"/>
      <c r="C715" s="123"/>
      <c r="D715"/>
      <c r="E715"/>
      <c r="F715"/>
      <c r="G715"/>
      <c r="H715"/>
      <c r="I715"/>
      <c r="J715"/>
      <c r="K715"/>
      <c r="L715"/>
      <c r="M715"/>
    </row>
    <row r="716" spans="2:13">
      <c r="B716" s="125"/>
      <c r="C716" s="123"/>
      <c r="D716"/>
      <c r="E716"/>
      <c r="F716"/>
      <c r="G716"/>
      <c r="H716"/>
      <c r="I716"/>
      <c r="J716"/>
      <c r="K716"/>
      <c r="L716"/>
      <c r="M716"/>
    </row>
    <row r="717" spans="2:13">
      <c r="B717" s="125"/>
      <c r="C717" s="123"/>
      <c r="D717"/>
      <c r="E717"/>
      <c r="F717"/>
      <c r="G717"/>
      <c r="H717"/>
      <c r="I717"/>
      <c r="J717"/>
      <c r="K717"/>
      <c r="L717"/>
      <c r="M717"/>
    </row>
    <row r="718" spans="2:13">
      <c r="B718" s="125"/>
      <c r="C718" s="123"/>
      <c r="D718"/>
      <c r="E718"/>
      <c r="F718"/>
      <c r="G718"/>
      <c r="H718"/>
      <c r="I718"/>
      <c r="J718"/>
      <c r="K718"/>
      <c r="L718"/>
      <c r="M718"/>
    </row>
    <row r="719" spans="2:13">
      <c r="B719" s="125"/>
      <c r="C719" s="123"/>
      <c r="D719"/>
      <c r="E719"/>
      <c r="F719"/>
      <c r="G719"/>
      <c r="H719"/>
      <c r="I719"/>
      <c r="J719"/>
      <c r="K719"/>
      <c r="L719"/>
      <c r="M719"/>
    </row>
    <row r="720" spans="2:13">
      <c r="B720" s="125"/>
      <c r="C720" s="123"/>
      <c r="D720"/>
      <c r="E720"/>
      <c r="F720"/>
      <c r="G720"/>
      <c r="H720"/>
      <c r="I720"/>
      <c r="J720"/>
      <c r="K720"/>
      <c r="L720"/>
      <c r="M720"/>
    </row>
    <row r="721" spans="2:13">
      <c r="B721" s="125"/>
      <c r="C721" s="123"/>
      <c r="D721"/>
      <c r="E721"/>
      <c r="F721"/>
      <c r="G721"/>
      <c r="H721"/>
      <c r="I721"/>
      <c r="J721"/>
      <c r="K721"/>
      <c r="L721"/>
      <c r="M721"/>
    </row>
    <row r="722" spans="2:13">
      <c r="B722" s="125"/>
      <c r="C722" s="123"/>
      <c r="D722"/>
      <c r="E722"/>
      <c r="F722"/>
      <c r="G722"/>
      <c r="H722"/>
      <c r="I722"/>
      <c r="J722"/>
      <c r="K722"/>
      <c r="L722"/>
      <c r="M722"/>
    </row>
    <row r="723" spans="2:13">
      <c r="B723" s="125"/>
      <c r="C723" s="123"/>
      <c r="D723"/>
      <c r="E723"/>
      <c r="F723"/>
      <c r="G723"/>
      <c r="H723"/>
      <c r="I723"/>
      <c r="J723"/>
      <c r="K723"/>
      <c r="L723"/>
      <c r="M723"/>
    </row>
    <row r="724" spans="2:13">
      <c r="B724" s="125"/>
      <c r="C724" s="123"/>
      <c r="D724"/>
      <c r="E724"/>
      <c r="F724"/>
      <c r="G724"/>
      <c r="H724"/>
      <c r="I724"/>
      <c r="J724"/>
      <c r="K724"/>
      <c r="L724"/>
      <c r="M724"/>
    </row>
    <row r="725" spans="2:13">
      <c r="B725" s="125"/>
      <c r="C725" s="123"/>
      <c r="D725"/>
      <c r="E725"/>
      <c r="F725"/>
      <c r="G725"/>
      <c r="H725"/>
      <c r="I725"/>
      <c r="J725"/>
      <c r="K725"/>
      <c r="L725"/>
      <c r="M725"/>
    </row>
    <row r="726" spans="2:13">
      <c r="B726" s="125"/>
      <c r="C726" s="123"/>
      <c r="D726"/>
      <c r="E726"/>
      <c r="F726"/>
      <c r="G726"/>
      <c r="H726"/>
      <c r="I726"/>
      <c r="J726"/>
      <c r="K726"/>
      <c r="L726"/>
      <c r="M726"/>
    </row>
    <row r="727" spans="2:13">
      <c r="B727" s="125"/>
      <c r="C727" s="123"/>
      <c r="D727"/>
      <c r="E727"/>
      <c r="F727"/>
      <c r="G727"/>
      <c r="H727"/>
      <c r="I727"/>
      <c r="J727"/>
      <c r="K727"/>
      <c r="L727"/>
      <c r="M727"/>
    </row>
    <row r="728" spans="2:13">
      <c r="B728" s="125"/>
      <c r="C728" s="123"/>
      <c r="D728"/>
      <c r="E728"/>
      <c r="F728"/>
      <c r="G728"/>
      <c r="H728"/>
      <c r="I728"/>
      <c r="J728"/>
      <c r="K728"/>
      <c r="L728"/>
      <c r="M728"/>
    </row>
    <row r="729" spans="2:13">
      <c r="B729" s="125"/>
      <c r="C729" s="123"/>
      <c r="D729"/>
      <c r="E729"/>
      <c r="F729"/>
      <c r="G729"/>
      <c r="H729"/>
      <c r="I729"/>
      <c r="J729"/>
      <c r="K729"/>
      <c r="L729"/>
      <c r="M729"/>
    </row>
    <row r="730" spans="2:13">
      <c r="B730" s="125"/>
      <c r="C730" s="123"/>
      <c r="D730"/>
      <c r="E730"/>
      <c r="F730"/>
      <c r="G730"/>
      <c r="H730"/>
      <c r="I730"/>
      <c r="J730"/>
      <c r="K730"/>
      <c r="L730"/>
      <c r="M730"/>
    </row>
    <row r="731" spans="2:13">
      <c r="B731" s="125"/>
      <c r="C731" s="123"/>
      <c r="D731"/>
      <c r="E731"/>
      <c r="F731"/>
      <c r="G731"/>
      <c r="H731"/>
      <c r="I731"/>
      <c r="J731"/>
      <c r="K731"/>
      <c r="L731"/>
      <c r="M731"/>
    </row>
    <row r="732" spans="2:13">
      <c r="B732" s="125"/>
      <c r="C732" s="123"/>
      <c r="D732"/>
      <c r="E732"/>
      <c r="F732"/>
      <c r="G732"/>
      <c r="H732"/>
      <c r="I732"/>
      <c r="J732"/>
      <c r="K732"/>
      <c r="L732"/>
      <c r="M732"/>
    </row>
    <row r="733" spans="2:13">
      <c r="B733" s="125"/>
      <c r="C733" s="123"/>
      <c r="D733"/>
      <c r="E733"/>
      <c r="F733"/>
      <c r="G733"/>
      <c r="H733"/>
      <c r="I733"/>
      <c r="J733"/>
      <c r="K733"/>
      <c r="L733"/>
      <c r="M733"/>
    </row>
    <row r="734" spans="2:13">
      <c r="B734" s="125"/>
      <c r="C734" s="123"/>
      <c r="D734"/>
      <c r="E734"/>
      <c r="F734"/>
      <c r="G734"/>
      <c r="H734"/>
      <c r="I734"/>
      <c r="J734"/>
      <c r="K734"/>
      <c r="L734"/>
      <c r="M734"/>
    </row>
    <row r="735" spans="2:13">
      <c r="B735" s="125"/>
      <c r="C735" s="123"/>
      <c r="D735"/>
      <c r="E735"/>
      <c r="F735"/>
      <c r="G735"/>
      <c r="H735"/>
      <c r="I735"/>
      <c r="J735"/>
      <c r="K735"/>
      <c r="L735"/>
      <c r="M735"/>
    </row>
    <row r="736" spans="2:13">
      <c r="B736" s="125"/>
      <c r="C736" s="123"/>
      <c r="D736"/>
      <c r="E736"/>
      <c r="F736"/>
      <c r="G736"/>
      <c r="H736"/>
      <c r="I736"/>
      <c r="J736"/>
      <c r="K736"/>
      <c r="L736"/>
      <c r="M736"/>
    </row>
    <row r="737" spans="2:13">
      <c r="B737" s="125"/>
      <c r="C737" s="123"/>
      <c r="D737"/>
      <c r="E737"/>
      <c r="F737"/>
      <c r="G737"/>
      <c r="H737"/>
      <c r="I737"/>
      <c r="J737"/>
      <c r="K737"/>
      <c r="L737"/>
      <c r="M737"/>
    </row>
    <row r="738" spans="2:13">
      <c r="B738" s="125"/>
      <c r="C738" s="123"/>
      <c r="D738"/>
      <c r="E738"/>
      <c r="F738"/>
      <c r="G738"/>
      <c r="H738"/>
      <c r="I738"/>
      <c r="J738"/>
      <c r="K738"/>
      <c r="L738"/>
      <c r="M738"/>
    </row>
    <row r="739" spans="2:13">
      <c r="B739" s="125"/>
      <c r="C739" s="123"/>
      <c r="D739"/>
      <c r="E739"/>
      <c r="F739"/>
      <c r="G739"/>
      <c r="H739"/>
      <c r="I739"/>
      <c r="J739"/>
      <c r="K739"/>
      <c r="L739"/>
      <c r="M739"/>
    </row>
    <row r="740" spans="2:13">
      <c r="B740" s="125"/>
      <c r="C740" s="123"/>
      <c r="D740"/>
      <c r="E740"/>
      <c r="F740"/>
      <c r="G740"/>
      <c r="H740"/>
      <c r="I740"/>
      <c r="J740"/>
      <c r="K740"/>
      <c r="L740"/>
      <c r="M740"/>
    </row>
    <row r="741" spans="2:13">
      <c r="B741" s="125"/>
      <c r="C741" s="123"/>
      <c r="D741"/>
      <c r="E741"/>
      <c r="F741"/>
      <c r="G741"/>
      <c r="H741"/>
      <c r="I741"/>
      <c r="J741"/>
      <c r="K741"/>
      <c r="L741"/>
      <c r="M741"/>
    </row>
    <row r="742" spans="2:13">
      <c r="B742" s="125"/>
      <c r="C742" s="123"/>
      <c r="D742"/>
      <c r="E742"/>
      <c r="F742"/>
      <c r="G742"/>
      <c r="H742"/>
      <c r="I742"/>
      <c r="J742"/>
      <c r="K742"/>
      <c r="L742"/>
      <c r="M742"/>
    </row>
    <row r="743" spans="2:13">
      <c r="B743" s="125"/>
      <c r="C743" s="123"/>
      <c r="D743"/>
      <c r="E743"/>
      <c r="F743"/>
      <c r="G743"/>
      <c r="H743"/>
      <c r="I743"/>
      <c r="J743"/>
      <c r="K743"/>
      <c r="L743"/>
      <c r="M743"/>
    </row>
    <row r="744" spans="2:13">
      <c r="B744" s="125"/>
      <c r="C744" s="123"/>
      <c r="D744"/>
      <c r="E744"/>
      <c r="F744"/>
      <c r="G744"/>
      <c r="H744"/>
      <c r="I744"/>
      <c r="J744"/>
      <c r="K744"/>
      <c r="L744"/>
      <c r="M744"/>
    </row>
    <row r="745" spans="2:13">
      <c r="B745" s="125"/>
      <c r="C745" s="123"/>
      <c r="D745"/>
      <c r="E745"/>
      <c r="F745"/>
      <c r="G745"/>
      <c r="H745"/>
      <c r="I745"/>
      <c r="J745"/>
      <c r="K745"/>
      <c r="L745"/>
      <c r="M745"/>
    </row>
    <row r="746" spans="2:13">
      <c r="B746" s="125"/>
      <c r="C746" s="123"/>
      <c r="D746"/>
      <c r="E746"/>
      <c r="F746"/>
      <c r="G746"/>
      <c r="H746"/>
      <c r="I746"/>
      <c r="J746"/>
      <c r="K746"/>
      <c r="L746"/>
      <c r="M746"/>
    </row>
    <row r="747" spans="2:13">
      <c r="B747" s="125"/>
      <c r="C747" s="123"/>
      <c r="D747"/>
      <c r="E747"/>
      <c r="F747"/>
      <c r="G747"/>
      <c r="H747"/>
      <c r="I747"/>
      <c r="J747"/>
      <c r="K747"/>
      <c r="L747"/>
      <c r="M747"/>
    </row>
    <row r="748" spans="2:13">
      <c r="B748" s="125"/>
      <c r="C748" s="123"/>
      <c r="D748"/>
      <c r="E748"/>
      <c r="F748"/>
      <c r="G748"/>
      <c r="H748"/>
      <c r="I748"/>
      <c r="J748"/>
      <c r="K748"/>
      <c r="L748"/>
      <c r="M748"/>
    </row>
    <row r="749" spans="2:13">
      <c r="B749" s="125"/>
      <c r="C749" s="123"/>
      <c r="D749"/>
      <c r="E749"/>
      <c r="F749"/>
      <c r="G749"/>
      <c r="H749"/>
      <c r="I749"/>
      <c r="J749"/>
      <c r="K749"/>
      <c r="L749"/>
      <c r="M749"/>
    </row>
    <row r="750" spans="2:13">
      <c r="B750" s="125"/>
      <c r="C750" s="123"/>
      <c r="D750"/>
      <c r="E750"/>
      <c r="F750"/>
      <c r="G750"/>
      <c r="H750"/>
      <c r="I750"/>
      <c r="J750"/>
      <c r="K750"/>
      <c r="L750"/>
      <c r="M750"/>
    </row>
    <row r="751" spans="2:13">
      <c r="B751" s="125"/>
      <c r="C751" s="123"/>
      <c r="D751"/>
      <c r="E751"/>
      <c r="F751"/>
      <c r="G751"/>
      <c r="H751"/>
      <c r="I751"/>
      <c r="J751"/>
      <c r="K751"/>
      <c r="L751"/>
      <c r="M751"/>
    </row>
    <row r="752" spans="2:13">
      <c r="B752" s="125"/>
      <c r="C752" s="123"/>
      <c r="D752"/>
      <c r="E752"/>
      <c r="F752"/>
      <c r="G752"/>
      <c r="H752"/>
      <c r="I752"/>
      <c r="J752"/>
      <c r="K752"/>
      <c r="L752"/>
      <c r="M752"/>
    </row>
    <row r="753" spans="2:13">
      <c r="B753" s="125"/>
      <c r="C753" s="123"/>
      <c r="D753"/>
      <c r="E753"/>
      <c r="F753"/>
      <c r="G753"/>
      <c r="H753"/>
      <c r="I753"/>
      <c r="J753"/>
      <c r="K753"/>
      <c r="L753"/>
      <c r="M753"/>
    </row>
    <row r="754" spans="2:13">
      <c r="B754" s="125"/>
      <c r="C754" s="123"/>
      <c r="D754"/>
      <c r="E754"/>
      <c r="F754"/>
      <c r="G754"/>
      <c r="H754"/>
      <c r="I754"/>
      <c r="J754"/>
      <c r="K754"/>
      <c r="L754"/>
      <c r="M754"/>
    </row>
    <row r="755" spans="2:13">
      <c r="B755" s="125"/>
      <c r="C755" s="123"/>
      <c r="D755"/>
      <c r="E755"/>
      <c r="F755"/>
      <c r="G755"/>
      <c r="H755"/>
      <c r="I755"/>
      <c r="J755"/>
      <c r="K755"/>
      <c r="L755"/>
      <c r="M755"/>
    </row>
    <row r="756" spans="2:13">
      <c r="B756" s="125"/>
      <c r="C756" s="123"/>
      <c r="D756"/>
      <c r="E756"/>
      <c r="F756"/>
      <c r="G756"/>
      <c r="H756"/>
      <c r="I756"/>
      <c r="J756"/>
      <c r="K756"/>
      <c r="L756"/>
      <c r="M756"/>
    </row>
    <row r="757" spans="2:13">
      <c r="B757" s="125"/>
      <c r="C757" s="123"/>
      <c r="D757"/>
      <c r="E757"/>
      <c r="F757"/>
      <c r="G757"/>
      <c r="H757"/>
      <c r="I757"/>
      <c r="J757"/>
      <c r="K757"/>
      <c r="L757"/>
      <c r="M757"/>
    </row>
    <row r="758" spans="2:13">
      <c r="B758" s="125"/>
      <c r="C758" s="123"/>
      <c r="D758"/>
      <c r="E758"/>
      <c r="F758"/>
      <c r="G758"/>
      <c r="H758"/>
      <c r="I758"/>
      <c r="J758"/>
      <c r="K758"/>
      <c r="L758"/>
      <c r="M758"/>
    </row>
    <row r="759" spans="2:13">
      <c r="B759" s="125"/>
      <c r="C759" s="123"/>
      <c r="D759"/>
      <c r="E759"/>
      <c r="F759"/>
      <c r="G759"/>
      <c r="H759"/>
      <c r="I759"/>
      <c r="J759"/>
      <c r="K759"/>
      <c r="L759"/>
      <c r="M759"/>
    </row>
    <row r="760" spans="2:13">
      <c r="B760" s="125"/>
      <c r="C760" s="123"/>
      <c r="D760"/>
      <c r="E760"/>
      <c r="F760"/>
      <c r="G760"/>
      <c r="H760"/>
      <c r="I760"/>
      <c r="J760"/>
      <c r="K760"/>
      <c r="L760"/>
      <c r="M760"/>
    </row>
    <row r="761" spans="2:13">
      <c r="B761" s="125"/>
      <c r="C761" s="123"/>
      <c r="D761"/>
      <c r="E761"/>
      <c r="F761"/>
      <c r="G761"/>
      <c r="H761"/>
      <c r="I761"/>
      <c r="J761"/>
      <c r="K761"/>
      <c r="L761"/>
      <c r="M761"/>
    </row>
    <row r="762" spans="2:13">
      <c r="B762" s="125"/>
      <c r="C762" s="123"/>
      <c r="D762"/>
      <c r="E762"/>
      <c r="F762"/>
      <c r="G762"/>
      <c r="H762"/>
      <c r="I762"/>
      <c r="J762"/>
      <c r="K762"/>
      <c r="L762"/>
      <c r="M762"/>
    </row>
    <row r="763" spans="2:13">
      <c r="B763" s="125"/>
      <c r="C763" s="123"/>
      <c r="D763"/>
      <c r="E763"/>
      <c r="F763"/>
      <c r="G763"/>
      <c r="H763"/>
      <c r="I763"/>
      <c r="J763"/>
      <c r="K763"/>
      <c r="L763"/>
      <c r="M763"/>
    </row>
    <row r="764" spans="2:13">
      <c r="B764" s="125"/>
      <c r="C764" s="123"/>
      <c r="D764"/>
      <c r="E764"/>
      <c r="F764"/>
      <c r="G764"/>
      <c r="H764"/>
      <c r="I764"/>
      <c r="J764"/>
      <c r="K764"/>
      <c r="L764"/>
      <c r="M764"/>
    </row>
    <row r="765" spans="2:13">
      <c r="B765" s="125"/>
      <c r="C765" s="123"/>
      <c r="D765"/>
      <c r="E765"/>
      <c r="F765"/>
      <c r="G765"/>
      <c r="H765"/>
      <c r="I765"/>
      <c r="J765"/>
      <c r="K765"/>
      <c r="L765"/>
      <c r="M765"/>
    </row>
    <row r="766" spans="2:13">
      <c r="B766" s="125"/>
      <c r="C766" s="123"/>
      <c r="D766"/>
      <c r="E766"/>
      <c r="F766"/>
      <c r="G766"/>
      <c r="H766"/>
      <c r="I766"/>
      <c r="J766"/>
      <c r="K766"/>
      <c r="L766"/>
      <c r="M766"/>
    </row>
    <row r="767" spans="2:13">
      <c r="B767" s="125"/>
      <c r="C767" s="123"/>
      <c r="D767"/>
      <c r="E767"/>
      <c r="F767"/>
      <c r="G767"/>
      <c r="H767"/>
      <c r="I767"/>
      <c r="J767"/>
      <c r="K767"/>
      <c r="L767"/>
      <c r="M767"/>
    </row>
    <row r="768" spans="2:13">
      <c r="B768" s="125"/>
      <c r="C768" s="123"/>
      <c r="D768"/>
      <c r="E768"/>
      <c r="F768"/>
      <c r="G768"/>
      <c r="H768"/>
      <c r="I768"/>
      <c r="J768"/>
      <c r="K768"/>
      <c r="L768"/>
      <c r="M768"/>
    </row>
    <row r="769" spans="2:13">
      <c r="B769" s="125"/>
      <c r="C769" s="123"/>
      <c r="D769"/>
      <c r="E769"/>
      <c r="F769"/>
      <c r="G769"/>
      <c r="H769"/>
      <c r="I769"/>
      <c r="J769"/>
      <c r="K769"/>
      <c r="L769"/>
      <c r="M769"/>
    </row>
    <row r="770" spans="2:13">
      <c r="B770" s="125"/>
      <c r="C770" s="123"/>
      <c r="D770"/>
      <c r="E770"/>
      <c r="F770"/>
      <c r="G770"/>
      <c r="H770"/>
      <c r="I770"/>
      <c r="J770"/>
      <c r="K770"/>
      <c r="L770"/>
      <c r="M770"/>
    </row>
    <row r="771" spans="2:13">
      <c r="B771" s="125"/>
      <c r="C771" s="123"/>
      <c r="D771"/>
      <c r="E771"/>
      <c r="F771"/>
      <c r="G771"/>
      <c r="H771"/>
      <c r="I771"/>
      <c r="J771"/>
      <c r="K771"/>
      <c r="L771"/>
      <c r="M771"/>
    </row>
    <row r="772" spans="2:13">
      <c r="B772" s="125"/>
      <c r="C772" s="123"/>
      <c r="D772"/>
      <c r="E772"/>
      <c r="F772"/>
      <c r="G772"/>
      <c r="H772"/>
      <c r="I772"/>
      <c r="J772"/>
      <c r="K772"/>
      <c r="L772"/>
      <c r="M772"/>
    </row>
    <row r="773" spans="2:13">
      <c r="B773" s="125"/>
      <c r="C773" s="123"/>
      <c r="D773"/>
      <c r="E773"/>
      <c r="F773"/>
      <c r="G773"/>
      <c r="H773"/>
      <c r="I773"/>
      <c r="J773"/>
      <c r="K773"/>
      <c r="L773"/>
      <c r="M773"/>
    </row>
    <row r="774" spans="2:13">
      <c r="B774" s="125"/>
      <c r="C774" s="123"/>
      <c r="D774"/>
      <c r="E774"/>
      <c r="F774"/>
      <c r="G774"/>
      <c r="H774"/>
      <c r="I774"/>
      <c r="J774"/>
      <c r="K774"/>
      <c r="L774"/>
      <c r="M774"/>
    </row>
    <row r="775" spans="2:13">
      <c r="B775" s="125"/>
      <c r="C775" s="123"/>
      <c r="D775"/>
      <c r="E775"/>
      <c r="F775"/>
      <c r="G775"/>
      <c r="H775"/>
      <c r="I775"/>
      <c r="J775"/>
      <c r="K775"/>
      <c r="L775"/>
      <c r="M775"/>
    </row>
    <row r="776" spans="2:13">
      <c r="B776" s="125"/>
      <c r="C776" s="123"/>
      <c r="D776"/>
      <c r="E776"/>
      <c r="F776"/>
      <c r="G776"/>
      <c r="H776"/>
      <c r="I776"/>
      <c r="J776"/>
      <c r="K776"/>
      <c r="L776"/>
      <c r="M776"/>
    </row>
    <row r="777" spans="2:13">
      <c r="B777" s="125"/>
      <c r="C777" s="123"/>
      <c r="D777"/>
      <c r="E777"/>
      <c r="F777"/>
      <c r="G777"/>
      <c r="H777"/>
      <c r="I777"/>
      <c r="J777"/>
      <c r="K777"/>
      <c r="L777"/>
      <c r="M777"/>
    </row>
    <row r="778" spans="2:13">
      <c r="B778" s="125"/>
      <c r="C778" s="123"/>
      <c r="D778"/>
      <c r="E778"/>
      <c r="F778"/>
      <c r="G778"/>
      <c r="H778"/>
      <c r="I778"/>
      <c r="J778"/>
      <c r="K778"/>
      <c r="L778"/>
      <c r="M778"/>
    </row>
    <row r="779" spans="2:13">
      <c r="B779" s="125"/>
      <c r="C779" s="123"/>
      <c r="D779"/>
      <c r="E779"/>
      <c r="F779"/>
      <c r="G779"/>
      <c r="H779"/>
      <c r="I779"/>
      <c r="J779"/>
      <c r="K779"/>
      <c r="L779"/>
      <c r="M779"/>
    </row>
    <row r="780" spans="2:13">
      <c r="B780" s="125"/>
      <c r="C780" s="123"/>
      <c r="D780"/>
      <c r="E780"/>
      <c r="F780"/>
      <c r="G780"/>
      <c r="H780"/>
      <c r="I780"/>
      <c r="J780"/>
      <c r="K780"/>
      <c r="L780"/>
      <c r="M780"/>
    </row>
    <row r="781" spans="2:13">
      <c r="B781" s="125"/>
      <c r="C781" s="123"/>
      <c r="D781"/>
      <c r="E781"/>
      <c r="F781"/>
      <c r="G781"/>
      <c r="H781"/>
      <c r="I781"/>
      <c r="J781"/>
      <c r="K781"/>
      <c r="L781"/>
      <c r="M781"/>
    </row>
    <row r="782" spans="2:13">
      <c r="B782" s="125"/>
      <c r="C782" s="123"/>
      <c r="D782"/>
      <c r="E782"/>
      <c r="F782"/>
      <c r="G782"/>
      <c r="H782"/>
      <c r="I782"/>
      <c r="J782"/>
      <c r="K782"/>
      <c r="L782"/>
      <c r="M782"/>
    </row>
    <row r="783" spans="2:13">
      <c r="B783" s="125"/>
      <c r="C783" s="123"/>
      <c r="D783"/>
      <c r="E783"/>
      <c r="F783"/>
      <c r="G783"/>
      <c r="H783"/>
      <c r="I783"/>
      <c r="J783"/>
      <c r="K783"/>
      <c r="L783"/>
      <c r="M783"/>
    </row>
    <row r="784" spans="2:13">
      <c r="B784" s="125"/>
      <c r="C784" s="123"/>
      <c r="D784"/>
      <c r="E784"/>
      <c r="F784"/>
      <c r="G784"/>
      <c r="H784"/>
      <c r="I784"/>
      <c r="J784"/>
      <c r="K784"/>
      <c r="L784"/>
      <c r="M784"/>
    </row>
    <row r="785" spans="2:13">
      <c r="B785" s="125"/>
      <c r="C785" s="123"/>
      <c r="D785"/>
      <c r="E785"/>
      <c r="F785"/>
      <c r="G785"/>
      <c r="H785"/>
      <c r="I785"/>
      <c r="J785"/>
      <c r="K785"/>
      <c r="L785"/>
      <c r="M785"/>
    </row>
    <row r="786" spans="2:13">
      <c r="B786" s="125"/>
      <c r="C786" s="123"/>
      <c r="D786"/>
      <c r="E786"/>
      <c r="F786"/>
      <c r="G786"/>
      <c r="H786"/>
      <c r="I786"/>
      <c r="J786"/>
      <c r="K786"/>
      <c r="L786"/>
      <c r="M786"/>
    </row>
    <row r="787" spans="2:13">
      <c r="B787" s="125"/>
      <c r="C787" s="123"/>
      <c r="D787"/>
      <c r="E787"/>
      <c r="F787"/>
      <c r="G787"/>
      <c r="H787"/>
      <c r="I787"/>
      <c r="J787"/>
      <c r="K787"/>
      <c r="L787"/>
      <c r="M787"/>
    </row>
    <row r="788" spans="2:13">
      <c r="B788" s="125"/>
      <c r="C788" s="123"/>
      <c r="D788"/>
      <c r="E788"/>
      <c r="F788"/>
      <c r="G788"/>
      <c r="H788"/>
      <c r="I788"/>
      <c r="J788"/>
      <c r="K788"/>
      <c r="L788"/>
      <c r="M788"/>
    </row>
    <row r="789" spans="2:13">
      <c r="B789" s="125"/>
      <c r="C789" s="123"/>
      <c r="D789"/>
      <c r="E789"/>
      <c r="F789"/>
      <c r="G789"/>
      <c r="H789"/>
      <c r="I789"/>
      <c r="J789"/>
      <c r="K789"/>
      <c r="L789"/>
      <c r="M789"/>
    </row>
    <row r="790" spans="2:13">
      <c r="B790" s="125"/>
      <c r="C790" s="123"/>
      <c r="D790"/>
      <c r="E790"/>
      <c r="F790"/>
      <c r="G790"/>
      <c r="H790"/>
      <c r="I790"/>
      <c r="J790"/>
      <c r="K790"/>
      <c r="L790"/>
      <c r="M790"/>
    </row>
    <row r="791" spans="2:13">
      <c r="B791" s="125"/>
      <c r="C791" s="123"/>
      <c r="D791"/>
      <c r="E791"/>
      <c r="F791"/>
      <c r="G791"/>
      <c r="H791"/>
      <c r="I791"/>
      <c r="J791"/>
      <c r="K791"/>
      <c r="L791"/>
      <c r="M791"/>
    </row>
    <row r="792" spans="2:13">
      <c r="B792" s="125"/>
      <c r="C792" s="123"/>
      <c r="D792"/>
      <c r="E792"/>
      <c r="F792"/>
      <c r="G792"/>
      <c r="H792"/>
      <c r="I792"/>
      <c r="J792"/>
      <c r="K792"/>
      <c r="L792"/>
      <c r="M792"/>
    </row>
    <row r="793" spans="2:13">
      <c r="B793" s="125"/>
      <c r="C793" s="123"/>
      <c r="D793"/>
      <c r="E793"/>
      <c r="F793"/>
      <c r="G793"/>
      <c r="H793"/>
      <c r="I793"/>
      <c r="J793"/>
      <c r="K793"/>
      <c r="L793"/>
      <c r="M793"/>
    </row>
    <row r="794" spans="2:13">
      <c r="B794" s="125"/>
      <c r="C794" s="123"/>
      <c r="D794"/>
      <c r="E794"/>
      <c r="F794"/>
      <c r="G794"/>
      <c r="H794"/>
      <c r="I794"/>
      <c r="J794"/>
      <c r="K794"/>
      <c r="L794"/>
      <c r="M794"/>
    </row>
    <row r="795" spans="2:13">
      <c r="B795" s="125"/>
      <c r="C795" s="123"/>
      <c r="D795"/>
      <c r="E795"/>
      <c r="F795"/>
      <c r="G795"/>
      <c r="H795"/>
      <c r="I795"/>
      <c r="J795"/>
      <c r="K795"/>
      <c r="L795"/>
      <c r="M795"/>
    </row>
    <row r="796" spans="2:13">
      <c r="B796" s="125"/>
      <c r="C796" s="123"/>
      <c r="D796"/>
      <c r="E796"/>
      <c r="F796"/>
      <c r="G796"/>
      <c r="H796"/>
      <c r="I796"/>
      <c r="J796"/>
      <c r="K796"/>
      <c r="L796"/>
      <c r="M796"/>
    </row>
    <row r="797" spans="2:13">
      <c r="B797" s="125"/>
      <c r="C797" s="123"/>
      <c r="D797"/>
      <c r="E797"/>
      <c r="F797"/>
      <c r="G797"/>
      <c r="H797"/>
      <c r="I797"/>
      <c r="J797"/>
      <c r="K797"/>
      <c r="L797"/>
      <c r="M797"/>
    </row>
    <row r="798" spans="2:13">
      <c r="B798" s="125"/>
      <c r="C798" s="123"/>
      <c r="D798"/>
      <c r="E798"/>
      <c r="F798"/>
      <c r="G798"/>
      <c r="H798"/>
      <c r="I798"/>
      <c r="J798"/>
      <c r="K798"/>
      <c r="L798"/>
      <c r="M798"/>
    </row>
    <row r="799" spans="2:13">
      <c r="B799" s="125"/>
      <c r="C799" s="123"/>
      <c r="D799"/>
      <c r="E799"/>
      <c r="F799"/>
      <c r="G799"/>
      <c r="H799"/>
      <c r="I799"/>
      <c r="J799"/>
      <c r="K799"/>
      <c r="L799"/>
      <c r="M799"/>
    </row>
    <row r="800" spans="2:13">
      <c r="B800" s="125"/>
      <c r="C800" s="123"/>
      <c r="D800"/>
      <c r="E800"/>
      <c r="F800"/>
      <c r="G800"/>
      <c r="H800"/>
      <c r="I800"/>
      <c r="J800"/>
      <c r="K800"/>
      <c r="L800"/>
      <c r="M800"/>
    </row>
    <row r="801" spans="2:13">
      <c r="B801" s="125"/>
      <c r="C801" s="123"/>
      <c r="D801"/>
      <c r="E801"/>
      <c r="F801"/>
      <c r="G801"/>
      <c r="H801"/>
      <c r="I801"/>
      <c r="J801"/>
      <c r="K801"/>
      <c r="L801"/>
      <c r="M801"/>
    </row>
  </sheetData>
  <sortState ref="A18:H28">
    <sortCondition descending="1" ref="H18:H28"/>
  </sortState>
  <pageMargins left="0.7" right="0.7" top="0.28999999999999998" bottom="0.36" header="0.2" footer="0.19"/>
  <pageSetup paperSize="9" scale="58" orientation="portrait" r:id="rId2"/>
  <headerFooter>
    <oddFooter>&amp;R&amp;Z&amp;F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2"/>
  <sheetViews>
    <sheetView topLeftCell="A86" workbookViewId="0">
      <selection activeCell="H105" sqref="H105:H106"/>
    </sheetView>
  </sheetViews>
  <sheetFormatPr defaultRowHeight="15"/>
  <cols>
    <col min="2" max="2" width="18.5703125" customWidth="1"/>
    <col min="3" max="3" width="30.7109375" customWidth="1"/>
    <col min="7" max="7" width="21.140625" customWidth="1"/>
  </cols>
  <sheetData>
    <row r="1" spans="2:8" ht="15.75" thickBot="1"/>
    <row r="2" spans="2:8" ht="32.25" thickBot="1">
      <c r="B2" s="281" t="s">
        <v>436</v>
      </c>
      <c r="C2" s="282" t="s">
        <v>435</v>
      </c>
      <c r="D2" s="282" t="s">
        <v>6</v>
      </c>
      <c r="E2" s="282" t="s">
        <v>983</v>
      </c>
      <c r="F2" s="282" t="s">
        <v>984</v>
      </c>
    </row>
    <row r="3" spans="2:8" ht="16.5" thickBot="1">
      <c r="B3" s="283" t="s">
        <v>985</v>
      </c>
      <c r="C3" s="284" t="s">
        <v>986</v>
      </c>
      <c r="D3" s="284" t="s">
        <v>987</v>
      </c>
      <c r="E3" s="284" t="s">
        <v>988</v>
      </c>
      <c r="F3" s="284" t="s">
        <v>399</v>
      </c>
      <c r="G3" t="s">
        <v>1157</v>
      </c>
      <c r="H3" t="str">
        <f>VLOOKUP(G3,'School League data'!C:C,1,0)</f>
        <v>CHRISTOPHER ALLEN</v>
      </c>
    </row>
    <row r="4" spans="2:8" ht="16.5" thickBot="1">
      <c r="B4" s="283" t="s">
        <v>989</v>
      </c>
      <c r="C4" s="284" t="s">
        <v>990</v>
      </c>
      <c r="D4" s="284" t="s">
        <v>987</v>
      </c>
      <c r="E4" s="284" t="s">
        <v>988</v>
      </c>
      <c r="F4" s="284" t="s">
        <v>403</v>
      </c>
      <c r="G4" t="s">
        <v>60</v>
      </c>
      <c r="H4" t="str">
        <f>VLOOKUP(G4,'School League data'!C:C,1,0)</f>
        <v>KEVIN ASMAN</v>
      </c>
    </row>
    <row r="5" spans="2:8" ht="16.5" thickBot="1">
      <c r="B5" s="283" t="s">
        <v>991</v>
      </c>
      <c r="C5" s="284" t="s">
        <v>992</v>
      </c>
      <c r="D5" s="284" t="s">
        <v>987</v>
      </c>
      <c r="E5" s="284" t="s">
        <v>988</v>
      </c>
      <c r="F5" s="284" t="s">
        <v>393</v>
      </c>
      <c r="G5" t="s">
        <v>1158</v>
      </c>
      <c r="H5" t="str">
        <f>VLOOKUP(G5,'School League data'!C:C,1,0)</f>
        <v>JAMES BARRET</v>
      </c>
    </row>
    <row r="6" spans="2:8" ht="16.5" thickBot="1">
      <c r="B6" s="283" t="s">
        <v>993</v>
      </c>
      <c r="C6" s="284" t="s">
        <v>994</v>
      </c>
      <c r="D6" s="284" t="s">
        <v>987</v>
      </c>
      <c r="E6" s="284" t="s">
        <v>988</v>
      </c>
      <c r="F6" s="284" t="s">
        <v>395</v>
      </c>
      <c r="G6" t="s">
        <v>1159</v>
      </c>
      <c r="H6" t="str">
        <f>VLOOKUP(G6,'School League data'!C:C,1,0)</f>
        <v>KABIR BEDLENDER</v>
      </c>
    </row>
    <row r="7" spans="2:8" ht="16.5" thickBot="1">
      <c r="B7" s="283" t="s">
        <v>995</v>
      </c>
      <c r="C7" s="284" t="s">
        <v>996</v>
      </c>
      <c r="D7" s="284" t="s">
        <v>987</v>
      </c>
      <c r="E7" s="284" t="s">
        <v>988</v>
      </c>
      <c r="F7" s="284" t="s">
        <v>393</v>
      </c>
      <c r="G7" t="s">
        <v>1160</v>
      </c>
      <c r="H7" t="str">
        <f>VLOOKUP(G7,'School League data'!C:C,1,0)</f>
        <v>CONNOR BERMAN</v>
      </c>
    </row>
    <row r="8" spans="2:8" ht="16.5" thickBot="1">
      <c r="B8" s="283" t="s">
        <v>997</v>
      </c>
      <c r="C8" s="284" t="s">
        <v>998</v>
      </c>
      <c r="D8" s="284" t="s">
        <v>11</v>
      </c>
      <c r="E8" s="284" t="s">
        <v>999</v>
      </c>
      <c r="F8" s="284" t="s">
        <v>398</v>
      </c>
      <c r="G8" t="s">
        <v>49</v>
      </c>
      <c r="H8" t="str">
        <f>VLOOKUP(G8,'School League data'!C:C,1,0)</f>
        <v>ABIGAIL BEZUIDENHOUT</v>
      </c>
    </row>
    <row r="9" spans="2:8" ht="16.5" thickBot="1">
      <c r="B9" s="283" t="s">
        <v>1000</v>
      </c>
      <c r="C9" s="284" t="s">
        <v>1001</v>
      </c>
      <c r="D9" s="284" t="s">
        <v>987</v>
      </c>
      <c r="E9" s="284" t="s">
        <v>988</v>
      </c>
      <c r="F9" s="284" t="s">
        <v>403</v>
      </c>
      <c r="G9" t="s">
        <v>418</v>
      </c>
      <c r="H9" t="str">
        <f>VLOOKUP(G9,'School League data'!C:C,1,0)</f>
        <v>JORDON BRITZ</v>
      </c>
    </row>
    <row r="10" spans="2:8" ht="16.5" thickBot="1">
      <c r="B10" s="283" t="s">
        <v>1002</v>
      </c>
      <c r="C10" s="284" t="s">
        <v>1003</v>
      </c>
      <c r="D10" s="284" t="s">
        <v>1004</v>
      </c>
      <c r="E10" s="284" t="s">
        <v>988</v>
      </c>
      <c r="F10" s="284" t="s">
        <v>393</v>
      </c>
      <c r="G10" t="s">
        <v>34</v>
      </c>
      <c r="H10" t="str">
        <f>VLOOKUP(G10,'School League data'!C:C,1,0)</f>
        <v>DAVID BROWN</v>
      </c>
    </row>
    <row r="11" spans="2:8" ht="16.5" thickBot="1">
      <c r="B11" s="283" t="s">
        <v>985</v>
      </c>
      <c r="C11" s="284" t="s">
        <v>1005</v>
      </c>
      <c r="D11" s="284" t="s">
        <v>987</v>
      </c>
      <c r="E11" s="284" t="s">
        <v>988</v>
      </c>
      <c r="F11" s="284" t="s">
        <v>395</v>
      </c>
      <c r="G11" t="s">
        <v>1161</v>
      </c>
      <c r="H11" t="str">
        <f>VLOOKUP(G11,'School League data'!C:C,1,0)</f>
        <v>CHRISTOPHER BUTCHER</v>
      </c>
    </row>
    <row r="12" spans="2:8" ht="16.5" thickBot="1">
      <c r="B12" s="283" t="s">
        <v>1006</v>
      </c>
      <c r="C12" s="284" t="s">
        <v>1005</v>
      </c>
      <c r="D12" s="284" t="s">
        <v>987</v>
      </c>
      <c r="E12" s="284" t="s">
        <v>988</v>
      </c>
      <c r="F12" s="284" t="s">
        <v>393</v>
      </c>
      <c r="G12" t="s">
        <v>1162</v>
      </c>
      <c r="H12" t="str">
        <f>VLOOKUP(G12,'School League data'!C:C,1,0)</f>
        <v>MICHAEL BUTCHER</v>
      </c>
    </row>
    <row r="13" spans="2:8" ht="16.5" thickBot="1">
      <c r="B13" s="283"/>
      <c r="C13" s="284"/>
      <c r="D13" s="284"/>
      <c r="E13" s="284"/>
      <c r="F13" s="284"/>
    </row>
    <row r="14" spans="2:8" ht="16.5" thickBot="1">
      <c r="B14" s="283"/>
      <c r="C14" s="284"/>
      <c r="D14" s="284"/>
      <c r="E14" s="284"/>
      <c r="F14" s="284"/>
    </row>
    <row r="15" spans="2:8" ht="16.5" thickBot="1">
      <c r="B15" s="283" t="s">
        <v>1007</v>
      </c>
      <c r="C15" s="284" t="s">
        <v>1008</v>
      </c>
      <c r="D15" s="284" t="s">
        <v>987</v>
      </c>
      <c r="E15" s="284" t="s">
        <v>988</v>
      </c>
      <c r="F15" s="284" t="s">
        <v>395</v>
      </c>
      <c r="G15" t="s">
        <v>174</v>
      </c>
      <c r="H15" t="str">
        <f>VLOOKUP(G15,'School League data'!C:C,1,0)</f>
        <v>MATTHEW COLE</v>
      </c>
    </row>
    <row r="16" spans="2:8" ht="16.5" thickBot="1">
      <c r="B16" s="283" t="s">
        <v>1010</v>
      </c>
      <c r="C16" s="284" t="s">
        <v>1011</v>
      </c>
      <c r="D16" s="284" t="s">
        <v>987</v>
      </c>
      <c r="E16" s="284" t="s">
        <v>988</v>
      </c>
      <c r="F16" s="284" t="s">
        <v>399</v>
      </c>
      <c r="G16" t="s">
        <v>659</v>
      </c>
      <c r="H16" t="str">
        <f>VLOOKUP(G16,'School League data'!C:C,1,0)</f>
        <v>KAI DAVIS</v>
      </c>
    </row>
    <row r="17" spans="2:8" ht="16.5" thickBot="1">
      <c r="B17" s="283" t="s">
        <v>1012</v>
      </c>
      <c r="C17" s="284" t="s">
        <v>1013</v>
      </c>
      <c r="D17" s="284" t="s">
        <v>987</v>
      </c>
      <c r="E17" s="284" t="s">
        <v>988</v>
      </c>
      <c r="F17" s="284" t="s">
        <v>395</v>
      </c>
      <c r="G17" t="s">
        <v>1165</v>
      </c>
      <c r="H17" t="str">
        <f>VLOOKUP(G17,'School League data'!C:C,1,0)</f>
        <v>MATT DENOON-STEVENS</v>
      </c>
    </row>
    <row r="18" spans="2:8" ht="16.5" thickBot="1">
      <c r="B18" s="283" t="s">
        <v>1014</v>
      </c>
      <c r="C18" s="284" t="s">
        <v>1015</v>
      </c>
      <c r="D18" s="284" t="s">
        <v>987</v>
      </c>
      <c r="E18" s="284" t="s">
        <v>988</v>
      </c>
      <c r="F18" s="284" t="s">
        <v>395</v>
      </c>
      <c r="G18" s="266" t="s">
        <v>178</v>
      </c>
      <c r="H18" t="e">
        <f>VLOOKUP(G18,'School League data'!C:C,1,0)</f>
        <v>#N/A</v>
      </c>
    </row>
    <row r="19" spans="2:8" ht="16.5" thickBot="1">
      <c r="B19" s="283" t="s">
        <v>1016</v>
      </c>
      <c r="C19" s="284" t="s">
        <v>1017</v>
      </c>
      <c r="D19" s="284" t="s">
        <v>987</v>
      </c>
      <c r="E19" s="284" t="s">
        <v>988</v>
      </c>
      <c r="F19" s="284" t="s">
        <v>393</v>
      </c>
      <c r="G19" t="s">
        <v>1166</v>
      </c>
      <c r="H19" t="str">
        <f>VLOOKUP(G19,'School League data'!C:C,1,0)</f>
        <v>MARK DOUGHERTY</v>
      </c>
    </row>
    <row r="20" spans="2:8" ht="16.5" thickBot="1">
      <c r="B20" s="283" t="s">
        <v>1018</v>
      </c>
      <c r="C20" s="284" t="s">
        <v>1019</v>
      </c>
      <c r="D20" s="284" t="s">
        <v>987</v>
      </c>
      <c r="E20" s="284" t="s">
        <v>988</v>
      </c>
      <c r="F20" s="284" t="s">
        <v>395</v>
      </c>
      <c r="G20" t="s">
        <v>1156</v>
      </c>
      <c r="H20" t="str">
        <f>VLOOKUP(G20,'School League data'!C:C,1,0)</f>
        <v>THEO DREYER</v>
      </c>
    </row>
    <row r="21" spans="2:8" ht="16.5" thickBot="1">
      <c r="B21" s="283" t="s">
        <v>1018</v>
      </c>
      <c r="C21" s="284" t="s">
        <v>1019</v>
      </c>
      <c r="D21" s="284" t="s">
        <v>987</v>
      </c>
      <c r="E21" s="284" t="s">
        <v>988</v>
      </c>
      <c r="F21" s="284" t="s">
        <v>393</v>
      </c>
      <c r="G21" t="s">
        <v>1156</v>
      </c>
      <c r="H21" t="str">
        <f>VLOOKUP(G21,'School League data'!C:C,1,0)</f>
        <v>THEO DREYER</v>
      </c>
    </row>
    <row r="22" spans="2:8" ht="16.5" thickBot="1">
      <c r="B22" s="283" t="s">
        <v>1020</v>
      </c>
      <c r="C22" s="284" t="s">
        <v>1021</v>
      </c>
      <c r="D22" s="284" t="s">
        <v>987</v>
      </c>
      <c r="E22" s="284" t="s">
        <v>988</v>
      </c>
      <c r="F22" s="284" t="s">
        <v>393</v>
      </c>
      <c r="G22" t="s">
        <v>1167</v>
      </c>
      <c r="H22" t="str">
        <f>VLOOKUP(G22,'School League data'!C:C,1,0)</f>
        <v>NICO DU PREEZ</v>
      </c>
    </row>
    <row r="23" spans="2:8" ht="16.5" thickBot="1">
      <c r="B23" s="283" t="s">
        <v>1022</v>
      </c>
      <c r="C23" s="284" t="s">
        <v>1023</v>
      </c>
      <c r="D23" s="284" t="s">
        <v>1004</v>
      </c>
      <c r="E23" s="284" t="s">
        <v>988</v>
      </c>
      <c r="F23" s="284" t="s">
        <v>395</v>
      </c>
      <c r="G23" t="s">
        <v>1168</v>
      </c>
      <c r="H23" t="str">
        <f>VLOOKUP(G23,'School League data'!C:C,1,0)</f>
        <v>BANELE DUMAKUDE</v>
      </c>
    </row>
    <row r="24" spans="2:8" ht="16.5" thickBot="1">
      <c r="B24" s="283" t="s">
        <v>1024</v>
      </c>
      <c r="C24" s="284" t="s">
        <v>1025</v>
      </c>
      <c r="D24" s="284" t="s">
        <v>987</v>
      </c>
      <c r="E24" s="284" t="s">
        <v>988</v>
      </c>
      <c r="F24" s="284" t="s">
        <v>399</v>
      </c>
      <c r="G24" t="s">
        <v>493</v>
      </c>
      <c r="H24" t="str">
        <f>VLOOKUP(G24,'School League data'!C:C,1,0)</f>
        <v>ETHAN DUNCAN</v>
      </c>
    </row>
    <row r="25" spans="2:8" ht="16.5" thickBot="1">
      <c r="B25" s="283" t="s">
        <v>1026</v>
      </c>
      <c r="C25" s="284" t="s">
        <v>1027</v>
      </c>
      <c r="D25" s="284" t="s">
        <v>987</v>
      </c>
      <c r="E25" s="284" t="s">
        <v>988</v>
      </c>
      <c r="F25" s="284" t="s">
        <v>393</v>
      </c>
      <c r="G25" t="s">
        <v>26</v>
      </c>
      <c r="H25" t="str">
        <f>VLOOKUP(G25,'School League data'!C:C,1,0)</f>
        <v>NICHOLAS ERWEE</v>
      </c>
    </row>
    <row r="26" spans="2:8" ht="16.5" thickBot="1">
      <c r="B26" s="283" t="s">
        <v>995</v>
      </c>
      <c r="C26" s="284" t="s">
        <v>1027</v>
      </c>
      <c r="D26" s="284" t="s">
        <v>987</v>
      </c>
      <c r="E26" s="284" t="s">
        <v>988</v>
      </c>
      <c r="F26" s="284" t="s">
        <v>398</v>
      </c>
      <c r="G26" t="s">
        <v>41</v>
      </c>
      <c r="H26" t="str">
        <f>VLOOKUP(G26,'School League data'!C:C,1,0)</f>
        <v>CONNOR ERWEE</v>
      </c>
    </row>
    <row r="27" spans="2:8" ht="16.5" thickBot="1">
      <c r="B27" s="283" t="s">
        <v>1026</v>
      </c>
      <c r="C27" s="284" t="s">
        <v>1028</v>
      </c>
      <c r="D27" s="284" t="s">
        <v>987</v>
      </c>
      <c r="E27" s="284" t="s">
        <v>988</v>
      </c>
      <c r="F27" s="284" t="s">
        <v>395</v>
      </c>
      <c r="G27" t="s">
        <v>614</v>
      </c>
      <c r="H27" t="str">
        <f>VLOOKUP(G27,'School League data'!C:C,1,0)</f>
        <v>NICHOLAS FAURE</v>
      </c>
    </row>
    <row r="28" spans="2:8" ht="16.5" thickBot="1">
      <c r="B28" s="283" t="s">
        <v>1029</v>
      </c>
      <c r="C28" s="284" t="s">
        <v>1030</v>
      </c>
      <c r="D28" s="284" t="s">
        <v>987</v>
      </c>
      <c r="E28" s="284" t="s">
        <v>988</v>
      </c>
      <c r="F28" s="284" t="s">
        <v>393</v>
      </c>
      <c r="G28" t="s">
        <v>1169</v>
      </c>
      <c r="H28" t="str">
        <f>VLOOKUP(G28,'School League data'!C:C,1,0)</f>
        <v>LUKE FREIMOND</v>
      </c>
    </row>
    <row r="29" spans="2:8" ht="16.5" thickBot="1">
      <c r="B29" s="283" t="s">
        <v>1009</v>
      </c>
      <c r="C29" s="284" t="s">
        <v>1031</v>
      </c>
      <c r="D29" s="284" t="s">
        <v>987</v>
      </c>
      <c r="E29" s="284" t="s">
        <v>988</v>
      </c>
      <c r="F29" s="284" t="s">
        <v>401</v>
      </c>
      <c r="G29" t="s">
        <v>750</v>
      </c>
      <c r="H29" t="str">
        <f>VLOOKUP(G29,'School League data'!C:C,1,0)</f>
        <v>JOSHUA FRIEDERICKSEN</v>
      </c>
    </row>
    <row r="30" spans="2:8" ht="16.5" thickBot="1">
      <c r="B30" s="283" t="s">
        <v>1032</v>
      </c>
      <c r="C30" s="284" t="s">
        <v>1031</v>
      </c>
      <c r="D30" s="284" t="s">
        <v>987</v>
      </c>
      <c r="E30" s="284" t="s">
        <v>988</v>
      </c>
      <c r="F30" s="284" t="s">
        <v>399</v>
      </c>
      <c r="G30" t="s">
        <v>494</v>
      </c>
      <c r="H30" t="str">
        <f>VLOOKUP(G30,'School League data'!C:C,1,0)</f>
        <v>CHRISTIAN FRIEDERICKSEN</v>
      </c>
    </row>
    <row r="31" spans="2:8" ht="16.5" thickBot="1">
      <c r="B31" s="283" t="s">
        <v>1033</v>
      </c>
      <c r="C31" s="284" t="s">
        <v>1034</v>
      </c>
      <c r="D31" s="284" t="s">
        <v>987</v>
      </c>
      <c r="E31" s="284" t="s">
        <v>988</v>
      </c>
      <c r="F31" s="284" t="s">
        <v>399</v>
      </c>
      <c r="G31" t="s">
        <v>1170</v>
      </c>
      <c r="H31" t="str">
        <f>VLOOKUP(G31,'School League data'!C:C,1,0)</f>
        <v>ADAM GARDEE</v>
      </c>
    </row>
    <row r="32" spans="2:8" ht="16.5" thickBot="1">
      <c r="B32" s="283" t="s">
        <v>1035</v>
      </c>
      <c r="C32" s="284" t="s">
        <v>1036</v>
      </c>
      <c r="D32" s="284" t="s">
        <v>1037</v>
      </c>
      <c r="E32" s="284" t="s">
        <v>988</v>
      </c>
      <c r="F32" s="284" t="s">
        <v>398</v>
      </c>
      <c r="G32" t="s">
        <v>328</v>
      </c>
      <c r="H32" t="str">
        <f>VLOOKUP(G32,'School League data'!C:C,1,0)</f>
        <v>AUGUSTINE GASELOTE</v>
      </c>
    </row>
    <row r="33" spans="2:8" ht="16.5" thickBot="1">
      <c r="B33" s="283" t="s">
        <v>1038</v>
      </c>
      <c r="C33" s="284" t="s">
        <v>1039</v>
      </c>
      <c r="D33" s="284" t="s">
        <v>1037</v>
      </c>
      <c r="E33" s="284" t="s">
        <v>999</v>
      </c>
      <c r="F33" s="284" t="s">
        <v>393</v>
      </c>
      <c r="G33" t="s">
        <v>1171</v>
      </c>
      <c r="H33" t="str">
        <f>VLOOKUP(G33,'School League data'!C:C,1,0)</f>
        <v>ZINHLE GAYIZA</v>
      </c>
    </row>
    <row r="34" spans="2:8" ht="16.5" thickBot="1">
      <c r="B34" s="283" t="s">
        <v>1040</v>
      </c>
      <c r="C34" s="284" t="s">
        <v>1041</v>
      </c>
      <c r="D34" s="284" t="s">
        <v>987</v>
      </c>
      <c r="E34" s="284" t="s">
        <v>988</v>
      </c>
      <c r="F34" s="284" t="s">
        <v>399</v>
      </c>
      <c r="G34" t="s">
        <v>1172</v>
      </c>
      <c r="H34" t="str">
        <f>VLOOKUP(G34,'School League data'!C:C,1,0)</f>
        <v>CHARLES  GIBB</v>
      </c>
    </row>
    <row r="35" spans="2:8" ht="16.5" thickBot="1">
      <c r="B35" s="283" t="s">
        <v>1042</v>
      </c>
      <c r="C35" s="284" t="s">
        <v>1043</v>
      </c>
      <c r="D35" s="284" t="s">
        <v>987</v>
      </c>
      <c r="E35" s="284" t="s">
        <v>999</v>
      </c>
      <c r="F35" s="284" t="s">
        <v>398</v>
      </c>
      <c r="G35" t="s">
        <v>1173</v>
      </c>
      <c r="H35" t="str">
        <f>VLOOKUP(G35,'School League data'!C:C,1,0)</f>
        <v>ALEXA GODDEN</v>
      </c>
    </row>
    <row r="36" spans="2:8" ht="16.5" thickBot="1">
      <c r="B36" s="283" t="s">
        <v>1044</v>
      </c>
      <c r="C36" s="284" t="s">
        <v>1045</v>
      </c>
      <c r="D36" s="284" t="s">
        <v>1004</v>
      </c>
      <c r="E36" s="284" t="s">
        <v>999</v>
      </c>
      <c r="F36" s="284" t="s">
        <v>395</v>
      </c>
      <c r="G36" t="s">
        <v>20</v>
      </c>
      <c r="H36" t="str">
        <f>VLOOKUP(G36,'School League data'!C:C,1,0)</f>
        <v>AMEERAH HANK</v>
      </c>
    </row>
    <row r="37" spans="2:8" ht="16.5" thickBot="1">
      <c r="B37" s="283" t="s">
        <v>1046</v>
      </c>
      <c r="C37" s="284" t="s">
        <v>1045</v>
      </c>
      <c r="D37" s="284" t="s">
        <v>1004</v>
      </c>
      <c r="E37" s="284" t="s">
        <v>999</v>
      </c>
      <c r="F37" s="284" t="s">
        <v>393</v>
      </c>
      <c r="G37" t="s">
        <v>89</v>
      </c>
      <c r="H37" t="str">
        <f>VLOOKUP(G37,'School League data'!C:C,1,0)</f>
        <v>KAMILAH HANK</v>
      </c>
    </row>
    <row r="38" spans="2:8" ht="16.5" thickBot="1">
      <c r="B38" s="283" t="s">
        <v>1047</v>
      </c>
      <c r="C38" s="284" t="s">
        <v>1048</v>
      </c>
      <c r="D38" s="284" t="s">
        <v>987</v>
      </c>
      <c r="E38" s="284" t="s">
        <v>988</v>
      </c>
      <c r="F38" s="284" t="s">
        <v>395</v>
      </c>
      <c r="G38" t="s">
        <v>1174</v>
      </c>
      <c r="H38" t="str">
        <f>VLOOKUP(G38,'School League data'!C:C,1,0)</f>
        <v>RYAN HEROLD</v>
      </c>
    </row>
    <row r="39" spans="2:8" ht="16.5" thickBot="1">
      <c r="B39" s="283" t="s">
        <v>1032</v>
      </c>
      <c r="C39" s="284" t="s">
        <v>1049</v>
      </c>
      <c r="D39" s="284" t="s">
        <v>37</v>
      </c>
      <c r="E39" s="284" t="s">
        <v>988</v>
      </c>
      <c r="F39" s="284" t="s">
        <v>399</v>
      </c>
      <c r="G39" t="s">
        <v>661</v>
      </c>
      <c r="H39" t="str">
        <f>VLOOKUP(G39,'School League data'!C:C,1,0)</f>
        <v>CHRISTIAN HOFMEYR</v>
      </c>
    </row>
    <row r="40" spans="2:8" ht="16.5" thickBot="1">
      <c r="B40" s="283" t="s">
        <v>1050</v>
      </c>
      <c r="C40" s="284" t="s">
        <v>1051</v>
      </c>
      <c r="D40" s="284" t="s">
        <v>987</v>
      </c>
      <c r="E40" s="284" t="s">
        <v>988</v>
      </c>
      <c r="F40" s="284" t="s">
        <v>399</v>
      </c>
      <c r="G40" t="s">
        <v>1175</v>
      </c>
      <c r="H40" t="str">
        <f>VLOOKUP(G40,'School League data'!C:C,1,0)</f>
        <v>AIDEN HONKE</v>
      </c>
    </row>
    <row r="41" spans="2:8" ht="16.5" thickBot="1">
      <c r="B41" s="283" t="s">
        <v>1052</v>
      </c>
      <c r="C41" s="284" t="s">
        <v>1053</v>
      </c>
      <c r="D41" s="284" t="s">
        <v>987</v>
      </c>
      <c r="E41" s="284" t="s">
        <v>988</v>
      </c>
      <c r="F41" s="284" t="s">
        <v>395</v>
      </c>
      <c r="G41" t="s">
        <v>1176</v>
      </c>
      <c r="H41" t="str">
        <f>VLOOKUP(G41,'School League data'!C:C,1,0)</f>
        <v>ALEXANDER HUTTON</v>
      </c>
    </row>
    <row r="42" spans="2:8" ht="16.5" thickBot="1">
      <c r="B42" s="283" t="s">
        <v>1054</v>
      </c>
      <c r="C42" s="284" t="s">
        <v>1053</v>
      </c>
      <c r="D42" s="284" t="s">
        <v>987</v>
      </c>
      <c r="E42" s="284" t="s">
        <v>988</v>
      </c>
      <c r="F42" s="284" t="s">
        <v>395</v>
      </c>
      <c r="G42" t="s">
        <v>1177</v>
      </c>
      <c r="H42" t="str">
        <f>VLOOKUP(G42,'School League data'!C:C,1,0)</f>
        <v>OLIVER HUTTON</v>
      </c>
    </row>
    <row r="43" spans="2:8" ht="16.5" thickBot="1">
      <c r="B43" s="283" t="s">
        <v>1055</v>
      </c>
      <c r="C43" s="284" t="s">
        <v>1056</v>
      </c>
      <c r="D43" s="284" t="s">
        <v>1037</v>
      </c>
      <c r="E43" s="284" t="s">
        <v>999</v>
      </c>
      <c r="F43" s="284" t="s">
        <v>393</v>
      </c>
      <c r="G43" t="s">
        <v>1178</v>
      </c>
      <c r="H43" t="str">
        <f>VLOOKUP(G43,'School League data'!C:C,1,0)</f>
        <v>HELEN JANSEN VAN VUUREN</v>
      </c>
    </row>
    <row r="44" spans="2:8" ht="16.5" thickBot="1">
      <c r="B44" s="283" t="s">
        <v>1007</v>
      </c>
      <c r="C44" s="284" t="s">
        <v>1057</v>
      </c>
      <c r="D44" s="284" t="s">
        <v>987</v>
      </c>
      <c r="E44" s="284" t="s">
        <v>988</v>
      </c>
      <c r="F44" s="284" t="s">
        <v>399</v>
      </c>
      <c r="G44" t="s">
        <v>1179</v>
      </c>
      <c r="H44" t="str">
        <f>VLOOKUP(G44,'School League data'!C:C,1,0)</f>
        <v>MATTHEW JENNINGS</v>
      </c>
    </row>
    <row r="45" spans="2:8" ht="16.5" thickBot="1">
      <c r="B45" s="283" t="s">
        <v>1058</v>
      </c>
      <c r="C45" s="284" t="s">
        <v>1059</v>
      </c>
      <c r="D45" s="284" t="s">
        <v>18</v>
      </c>
      <c r="E45" s="284" t="s">
        <v>988</v>
      </c>
      <c r="F45" s="284" t="s">
        <v>403</v>
      </c>
      <c r="G45" t="s">
        <v>53</v>
      </c>
      <c r="H45" t="str">
        <f>VLOOKUP(G45,'School League data'!C:C,1,0)</f>
        <v>JONATHAN JOOSTE</v>
      </c>
    </row>
    <row r="46" spans="2:8" ht="16.5" thickBot="1">
      <c r="B46" s="283" t="s">
        <v>1060</v>
      </c>
      <c r="C46" s="284" t="s">
        <v>1061</v>
      </c>
      <c r="D46" s="284" t="s">
        <v>1037</v>
      </c>
      <c r="E46" s="284" t="s">
        <v>988</v>
      </c>
      <c r="F46" s="284" t="s">
        <v>398</v>
      </c>
      <c r="G46" t="s">
        <v>462</v>
      </c>
      <c r="H46" t="str">
        <f>VLOOKUP(G46,'School League data'!C:C,1,0)</f>
        <v>GWIBA KALIPA</v>
      </c>
    </row>
    <row r="47" spans="2:8" ht="16.5" thickBot="1">
      <c r="B47" s="283" t="s">
        <v>1062</v>
      </c>
      <c r="C47" s="284" t="s">
        <v>1063</v>
      </c>
      <c r="D47" s="284" t="s">
        <v>987</v>
      </c>
      <c r="E47" s="284" t="s">
        <v>999</v>
      </c>
      <c r="F47" s="284" t="s">
        <v>399</v>
      </c>
      <c r="G47" t="s">
        <v>1180</v>
      </c>
      <c r="H47" t="str">
        <f>VLOOKUP(G47,'School League data'!C:C,1,0)</f>
        <v>LORNA KERNAHAN</v>
      </c>
    </row>
    <row r="48" spans="2:8" ht="16.5" thickBot="1">
      <c r="B48" s="283" t="s">
        <v>1064</v>
      </c>
      <c r="C48" s="284" t="s">
        <v>1063</v>
      </c>
      <c r="D48" s="284" t="s">
        <v>987</v>
      </c>
      <c r="E48" s="284" t="s">
        <v>988</v>
      </c>
      <c r="F48" s="284" t="s">
        <v>399</v>
      </c>
      <c r="G48" t="s">
        <v>444</v>
      </c>
      <c r="H48" t="str">
        <f>VLOOKUP(G48,'School League data'!C:C,1,0)</f>
        <v>CALLUM KERNAHAN</v>
      </c>
    </row>
    <row r="49" spans="2:8" ht="16.5" thickBot="1">
      <c r="B49" s="283" t="s">
        <v>1065</v>
      </c>
      <c r="C49" s="284" t="s">
        <v>1066</v>
      </c>
      <c r="D49" s="284" t="s">
        <v>987</v>
      </c>
      <c r="E49" s="284" t="s">
        <v>988</v>
      </c>
      <c r="F49" s="284" t="s">
        <v>395</v>
      </c>
      <c r="G49" t="s">
        <v>416</v>
      </c>
      <c r="H49" t="str">
        <f>VLOOKUP(G49,'School League data'!C:C,1,0)</f>
        <v>JORDAN KLOPPER</v>
      </c>
    </row>
    <row r="50" spans="2:8" ht="16.5" thickBot="1">
      <c r="B50" s="283" t="s">
        <v>1067</v>
      </c>
      <c r="C50" s="284" t="s">
        <v>1068</v>
      </c>
      <c r="D50" s="284" t="s">
        <v>987</v>
      </c>
      <c r="E50" s="284" t="s">
        <v>988</v>
      </c>
      <c r="F50" s="284" t="s">
        <v>398</v>
      </c>
      <c r="G50" t="s">
        <v>217</v>
      </c>
      <c r="H50" t="str">
        <f>VLOOKUP(G50,'School League data'!C:C,1,0)</f>
        <v>FINLAY LEASK</v>
      </c>
    </row>
    <row r="51" spans="2:8" ht="16.5" thickBot="1">
      <c r="B51" s="283" t="s">
        <v>1069</v>
      </c>
      <c r="C51" s="284" t="s">
        <v>1070</v>
      </c>
      <c r="D51" s="284" t="s">
        <v>987</v>
      </c>
      <c r="E51" s="284" t="s">
        <v>988</v>
      </c>
      <c r="F51" s="284" t="s">
        <v>399</v>
      </c>
      <c r="G51" t="s">
        <v>1181</v>
      </c>
      <c r="H51" t="str">
        <f>VLOOKUP(G51,'School League data'!C:C,1,0)</f>
        <v>PATRICK LOUBSER</v>
      </c>
    </row>
    <row r="52" spans="2:8" ht="16.5" thickBot="1">
      <c r="B52" s="283" t="s">
        <v>1071</v>
      </c>
      <c r="C52" s="284" t="s">
        <v>1072</v>
      </c>
      <c r="D52" s="284" t="s">
        <v>987</v>
      </c>
      <c r="E52" s="284" t="s">
        <v>988</v>
      </c>
      <c r="F52" s="284" t="s">
        <v>399</v>
      </c>
      <c r="G52" t="s">
        <v>1182</v>
      </c>
      <c r="H52" t="str">
        <f>VLOOKUP(G52,'School League data'!C:C,1,0)</f>
        <v>VIGGO LUND</v>
      </c>
    </row>
    <row r="53" spans="2:8" ht="16.5" thickBot="1">
      <c r="B53" s="283" t="s">
        <v>1073</v>
      </c>
      <c r="C53" s="284" t="s">
        <v>1072</v>
      </c>
      <c r="D53" s="284" t="s">
        <v>987</v>
      </c>
      <c r="E53" s="284" t="s">
        <v>988</v>
      </c>
      <c r="F53" s="284" t="s">
        <v>393</v>
      </c>
      <c r="G53" t="s">
        <v>1183</v>
      </c>
      <c r="H53" t="str">
        <f>VLOOKUP(G53,'School League data'!C:C,1,0)</f>
        <v>LEO LUND</v>
      </c>
    </row>
    <row r="54" spans="2:8" ht="16.5" thickBot="1">
      <c r="B54" s="283" t="s">
        <v>1007</v>
      </c>
      <c r="C54" s="284" t="s">
        <v>1074</v>
      </c>
      <c r="D54" s="284" t="s">
        <v>987</v>
      </c>
      <c r="E54" s="284" t="s">
        <v>988</v>
      </c>
      <c r="F54" s="284" t="s">
        <v>398</v>
      </c>
      <c r="G54" t="s">
        <v>219</v>
      </c>
      <c r="H54" t="str">
        <f>VLOOKUP(G54,'School League data'!C:C,1,0)</f>
        <v>MATTHEW MACCELARI</v>
      </c>
    </row>
    <row r="55" spans="2:8" ht="16.5" thickBot="1">
      <c r="B55" s="283" t="s">
        <v>1007</v>
      </c>
      <c r="C55" s="284" t="s">
        <v>1075</v>
      </c>
      <c r="D55" s="284" t="s">
        <v>987</v>
      </c>
      <c r="E55" s="284" t="s">
        <v>988</v>
      </c>
      <c r="F55" s="284" t="s">
        <v>393</v>
      </c>
      <c r="G55" t="s">
        <v>1184</v>
      </c>
      <c r="H55" t="str">
        <f>VLOOKUP(G55,'School League data'!C:C,1,0)</f>
        <v>MATTHEW MACKENZIE</v>
      </c>
    </row>
    <row r="56" spans="2:8" ht="16.5" thickBot="1">
      <c r="B56" s="283" t="s">
        <v>1029</v>
      </c>
      <c r="C56" s="284" t="s">
        <v>1076</v>
      </c>
      <c r="D56" s="284" t="s">
        <v>987</v>
      </c>
      <c r="E56" s="284" t="s">
        <v>988</v>
      </c>
      <c r="F56" s="284" t="s">
        <v>393</v>
      </c>
      <c r="G56" t="s">
        <v>1185</v>
      </c>
      <c r="H56" t="str">
        <f>VLOOKUP(G56,'School League data'!C:C,1,0)</f>
        <v>LUKE MACKINNON</v>
      </c>
    </row>
    <row r="57" spans="2:8" ht="16.5" thickBot="1">
      <c r="B57" s="283" t="s">
        <v>1077</v>
      </c>
      <c r="C57" s="284" t="s">
        <v>1078</v>
      </c>
      <c r="D57" s="284" t="s">
        <v>1037</v>
      </c>
      <c r="E57" s="284" t="s">
        <v>999</v>
      </c>
      <c r="F57" s="284" t="s">
        <v>393</v>
      </c>
      <c r="G57" t="s">
        <v>1186</v>
      </c>
      <c r="H57" t="str">
        <f>VLOOKUP(G57,'School League data'!C:C,1,0)</f>
        <v>NTOMBENHLE MADLANGA</v>
      </c>
    </row>
    <row r="58" spans="2:8" ht="16.5" thickBot="1">
      <c r="B58" s="283" t="s">
        <v>1079</v>
      </c>
      <c r="C58" s="284" t="s">
        <v>1080</v>
      </c>
      <c r="D58" s="284" t="s">
        <v>1004</v>
      </c>
      <c r="E58" s="284" t="s">
        <v>999</v>
      </c>
      <c r="F58" s="284" t="s">
        <v>395</v>
      </c>
      <c r="G58" t="s">
        <v>652</v>
      </c>
      <c r="H58" t="str">
        <f>VLOOKUP(G58,'School League data'!C:C,1,0)</f>
        <v>KHENSANI MAKWAKWA</v>
      </c>
    </row>
    <row r="59" spans="2:8" ht="16.5" thickBot="1">
      <c r="B59" s="283" t="s">
        <v>1081</v>
      </c>
      <c r="C59" s="284" t="s">
        <v>1082</v>
      </c>
      <c r="D59" s="284" t="s">
        <v>1037</v>
      </c>
      <c r="E59" s="284" t="s">
        <v>999</v>
      </c>
      <c r="F59" s="284" t="s">
        <v>398</v>
      </c>
      <c r="G59" t="s">
        <v>717</v>
      </c>
      <c r="H59" t="str">
        <f>VLOOKUP(G59,'School League data'!C:C,1,0)</f>
        <v>MALTHULA MATANKISI</v>
      </c>
    </row>
    <row r="60" spans="2:8" ht="16.5" thickBot="1">
      <c r="B60" s="283" t="s">
        <v>1083</v>
      </c>
      <c r="C60" s="284" t="s">
        <v>1084</v>
      </c>
      <c r="D60" s="284" t="s">
        <v>1037</v>
      </c>
      <c r="E60" s="284" t="s">
        <v>999</v>
      </c>
      <c r="F60" s="284" t="s">
        <v>393</v>
      </c>
      <c r="G60" t="s">
        <v>1187</v>
      </c>
      <c r="H60" t="str">
        <f>VLOOKUP(G60,'School League data'!C:C,1,0)</f>
        <v>MBALI MAZIBUKO</v>
      </c>
    </row>
    <row r="61" spans="2:8" ht="16.5" thickBot="1">
      <c r="B61" s="283" t="s">
        <v>1085</v>
      </c>
      <c r="C61" s="284" t="s">
        <v>1086</v>
      </c>
      <c r="D61" s="284" t="s">
        <v>987</v>
      </c>
      <c r="E61" s="284" t="s">
        <v>988</v>
      </c>
      <c r="F61" s="284" t="s">
        <v>393</v>
      </c>
      <c r="G61" t="s">
        <v>326</v>
      </c>
      <c r="H61" t="str">
        <f>VLOOKUP(G61,'School League data'!C:C,1,0)</f>
        <v>WILLIAM MILLS</v>
      </c>
    </row>
    <row r="62" spans="2:8" ht="16.5" thickBot="1">
      <c r="B62" s="283" t="s">
        <v>1087</v>
      </c>
      <c r="C62" s="284" t="s">
        <v>1088</v>
      </c>
      <c r="D62" s="284" t="s">
        <v>1037</v>
      </c>
      <c r="E62" s="284" t="s">
        <v>999</v>
      </c>
      <c r="F62" s="284" t="s">
        <v>395</v>
      </c>
      <c r="G62" t="s">
        <v>1188</v>
      </c>
      <c r="H62" t="str">
        <f>VLOOKUP(G62,'School League data'!C:C,1,0)</f>
        <v>ZINHEL MOTLOUNG</v>
      </c>
    </row>
    <row r="63" spans="2:8" ht="16.5" thickBot="1">
      <c r="B63" s="283" t="s">
        <v>1089</v>
      </c>
      <c r="C63" s="284" t="s">
        <v>1090</v>
      </c>
      <c r="D63" s="284" t="s">
        <v>1004</v>
      </c>
      <c r="E63" s="284" t="s">
        <v>999</v>
      </c>
      <c r="F63" s="284" t="s">
        <v>393</v>
      </c>
      <c r="G63" t="s">
        <v>188</v>
      </c>
      <c r="H63" t="str">
        <f>VLOOKUP(G63,'School League data'!C:C,1,0)</f>
        <v>SISANDA MTHABELA</v>
      </c>
    </row>
    <row r="64" spans="2:8" ht="16.5" thickBot="1">
      <c r="B64" s="283" t="s">
        <v>1091</v>
      </c>
      <c r="C64" s="284" t="s">
        <v>1092</v>
      </c>
      <c r="D64" s="284" t="s">
        <v>987</v>
      </c>
      <c r="E64" s="284" t="s">
        <v>988</v>
      </c>
      <c r="F64" s="284" t="s">
        <v>395</v>
      </c>
      <c r="G64" t="s">
        <v>1189</v>
      </c>
      <c r="H64" t="str">
        <f>VLOOKUP(G64,'School League data'!C:C,1,0)</f>
        <v>SIMON MUSSETT</v>
      </c>
    </row>
    <row r="65" spans="2:8" ht="16.5" thickBot="1">
      <c r="B65" s="283" t="s">
        <v>1093</v>
      </c>
      <c r="C65" s="284" t="s">
        <v>1094</v>
      </c>
      <c r="D65" s="284" t="s">
        <v>1037</v>
      </c>
      <c r="E65" s="284" t="s">
        <v>999</v>
      </c>
      <c r="F65" s="284" t="s">
        <v>398</v>
      </c>
      <c r="G65" t="s">
        <v>352</v>
      </c>
      <c r="H65" t="str">
        <f>VLOOKUP(G65,'School League data'!C:C,1,0)</f>
        <v>MELISIWE NDEBELE</v>
      </c>
    </row>
    <row r="66" spans="2:8" ht="16.5" thickBot="1">
      <c r="B66" s="283" t="s">
        <v>1007</v>
      </c>
      <c r="C66" s="284" t="s">
        <v>1095</v>
      </c>
      <c r="D66" s="284" t="s">
        <v>987</v>
      </c>
      <c r="E66" s="284" t="s">
        <v>988</v>
      </c>
      <c r="F66" s="284" t="s">
        <v>395</v>
      </c>
      <c r="G66" t="s">
        <v>1190</v>
      </c>
      <c r="H66" t="str">
        <f>VLOOKUP(G66,'School League data'!C:C,1,0)</f>
        <v>MATTHEW NEL</v>
      </c>
    </row>
    <row r="67" spans="2:8" ht="16.5" thickBot="1">
      <c r="B67" s="283" t="s">
        <v>1096</v>
      </c>
      <c r="C67" s="284" t="s">
        <v>1097</v>
      </c>
      <c r="D67" s="284" t="s">
        <v>1037</v>
      </c>
      <c r="E67" s="284" t="s">
        <v>988</v>
      </c>
      <c r="F67" s="284" t="s">
        <v>403</v>
      </c>
      <c r="G67" t="s">
        <v>1191</v>
      </c>
      <c r="H67" t="str">
        <f>VLOOKUP(G67,'School League data'!C:C,1,0)</f>
        <v>NQOBILE NHLEBELA</v>
      </c>
    </row>
    <row r="68" spans="2:8" ht="16.5" thickBot="1">
      <c r="B68" s="283" t="s">
        <v>1098</v>
      </c>
      <c r="C68" s="284" t="s">
        <v>1099</v>
      </c>
      <c r="D68" s="284" t="s">
        <v>1037</v>
      </c>
      <c r="E68" s="284" t="s">
        <v>999</v>
      </c>
      <c r="F68" s="284" t="s">
        <v>398</v>
      </c>
      <c r="G68" t="s">
        <v>1192</v>
      </c>
      <c r="H68" t="str">
        <f>VLOOKUP(G68,'School League data'!C:C,1,0)</f>
        <v>NOLUTHANDO NKBINDE</v>
      </c>
    </row>
    <row r="69" spans="2:8" ht="16.5" thickBot="1">
      <c r="B69" s="283" t="s">
        <v>1100</v>
      </c>
      <c r="C69" s="284" t="s">
        <v>1101</v>
      </c>
      <c r="D69" s="284" t="s">
        <v>11</v>
      </c>
      <c r="E69" s="284" t="s">
        <v>988</v>
      </c>
      <c r="F69" s="284" t="s">
        <v>395</v>
      </c>
      <c r="G69" t="s">
        <v>10</v>
      </c>
      <c r="H69" t="str">
        <f>VLOOKUP(G69,'School League data'!C:C,1,0)</f>
        <v>LYTON OELOFSE</v>
      </c>
    </row>
    <row r="70" spans="2:8" ht="16.5" thickBot="1">
      <c r="B70" s="283" t="s">
        <v>1100</v>
      </c>
      <c r="C70" s="284" t="s">
        <v>1101</v>
      </c>
      <c r="D70" s="284" t="s">
        <v>11</v>
      </c>
      <c r="E70" s="284" t="s">
        <v>988</v>
      </c>
      <c r="F70" s="284" t="s">
        <v>393</v>
      </c>
      <c r="G70" t="s">
        <v>10</v>
      </c>
      <c r="H70" t="str">
        <f>VLOOKUP(G70,'School League data'!C:C,1,0)</f>
        <v>LYTON OELOFSE</v>
      </c>
    </row>
    <row r="71" spans="2:8" ht="16.5" thickBot="1">
      <c r="B71" s="283" t="s">
        <v>1102</v>
      </c>
      <c r="C71" s="284" t="s">
        <v>1103</v>
      </c>
      <c r="D71" s="284" t="s">
        <v>37</v>
      </c>
      <c r="E71" s="284" t="s">
        <v>999</v>
      </c>
      <c r="F71" s="284" t="s">
        <v>395</v>
      </c>
      <c r="G71" t="s">
        <v>287</v>
      </c>
      <c r="H71" t="str">
        <f>VLOOKUP(G71,'School League data'!C:C,1,0)</f>
        <v>LYDETTE OPPERMAN</v>
      </c>
    </row>
    <row r="72" spans="2:8" ht="16.5" thickBot="1">
      <c r="B72" s="283" t="s">
        <v>1104</v>
      </c>
      <c r="C72" s="284" t="s">
        <v>1105</v>
      </c>
      <c r="D72" s="284" t="s">
        <v>987</v>
      </c>
      <c r="E72" s="284" t="s">
        <v>988</v>
      </c>
      <c r="F72" s="284" t="s">
        <v>393</v>
      </c>
      <c r="G72" t="s">
        <v>1193</v>
      </c>
      <c r="H72" t="str">
        <f>VLOOKUP(G72,'School League data'!C:C,1,0)</f>
        <v>TSIBISI PHALAFALA</v>
      </c>
    </row>
    <row r="73" spans="2:8" ht="16.5" thickBot="1">
      <c r="B73" s="283" t="s">
        <v>1071</v>
      </c>
      <c r="C73" s="284" t="s">
        <v>1106</v>
      </c>
      <c r="D73" s="284" t="s">
        <v>987</v>
      </c>
      <c r="E73" s="284" t="s">
        <v>988</v>
      </c>
      <c r="F73" s="284" t="s">
        <v>395</v>
      </c>
      <c r="G73" t="s">
        <v>1194</v>
      </c>
      <c r="H73" t="str">
        <f>VLOOKUP(G73,'School League data'!C:C,1,0)</f>
        <v>VIGGO PRICE</v>
      </c>
    </row>
    <row r="74" spans="2:8" ht="16.5" thickBot="1">
      <c r="B74" s="283" t="s">
        <v>1107</v>
      </c>
      <c r="C74" s="284" t="s">
        <v>1108</v>
      </c>
      <c r="D74" s="284" t="s">
        <v>11</v>
      </c>
      <c r="E74" s="284" t="s">
        <v>988</v>
      </c>
      <c r="F74" s="284" t="s">
        <v>401</v>
      </c>
      <c r="G74" t="s">
        <v>1195</v>
      </c>
      <c r="H74" t="str">
        <f>VLOOKUP(G74,'School League data'!C:C,1,0)</f>
        <v>WIAN PRINSLOO</v>
      </c>
    </row>
    <row r="75" spans="2:8" ht="16.5" thickBot="1">
      <c r="B75" s="283" t="s">
        <v>1109</v>
      </c>
      <c r="C75" s="284" t="s">
        <v>1108</v>
      </c>
      <c r="D75" s="284" t="s">
        <v>11</v>
      </c>
      <c r="E75" s="284" t="s">
        <v>999</v>
      </c>
      <c r="F75" s="284" t="s">
        <v>393</v>
      </c>
      <c r="G75" t="s">
        <v>208</v>
      </c>
      <c r="H75" t="str">
        <f>VLOOKUP(G75,'School League data'!C:C,1,0)</f>
        <v>JO-ANE PRINSLOO</v>
      </c>
    </row>
    <row r="76" spans="2:8" ht="16.5" thickBot="1">
      <c r="B76" s="283" t="s">
        <v>1110</v>
      </c>
      <c r="C76" s="284" t="s">
        <v>1108</v>
      </c>
      <c r="D76" s="284" t="s">
        <v>11</v>
      </c>
      <c r="E76" s="284" t="s">
        <v>988</v>
      </c>
      <c r="F76" s="284" t="s">
        <v>398</v>
      </c>
      <c r="G76" t="s">
        <v>492</v>
      </c>
      <c r="H76" t="str">
        <f>VLOOKUP(G76,'School League data'!C:C,1,0)</f>
        <v>NICOLAS PRINSLOO</v>
      </c>
    </row>
    <row r="77" spans="2:8" ht="16.5" thickBot="1">
      <c r="B77" s="283" t="s">
        <v>1052</v>
      </c>
      <c r="C77" s="284" t="s">
        <v>1111</v>
      </c>
      <c r="D77" s="284" t="s">
        <v>987</v>
      </c>
      <c r="E77" s="284" t="s">
        <v>988</v>
      </c>
      <c r="F77" s="284" t="s">
        <v>395</v>
      </c>
      <c r="G77" t="s">
        <v>1196</v>
      </c>
      <c r="H77" t="str">
        <f>VLOOKUP(G77,'School League data'!C:C,1,0)</f>
        <v>ALEXANDER RENOUPREZ</v>
      </c>
    </row>
    <row r="78" spans="2:8" ht="16.5" thickBot="1">
      <c r="B78" s="283" t="s">
        <v>1112</v>
      </c>
      <c r="C78" s="284" t="s">
        <v>1113</v>
      </c>
      <c r="D78" s="284" t="s">
        <v>987</v>
      </c>
      <c r="E78" s="284" t="s">
        <v>999</v>
      </c>
      <c r="F78" s="284" t="s">
        <v>403</v>
      </c>
      <c r="G78" t="s">
        <v>104</v>
      </c>
      <c r="H78" t="str">
        <f>VLOOKUP(G78,'School League data'!C:C,1,0)</f>
        <v>ALEXIS RICH</v>
      </c>
    </row>
    <row r="79" spans="2:8" ht="16.5" thickBot="1">
      <c r="B79" s="283" t="s">
        <v>1114</v>
      </c>
      <c r="C79" s="284" t="s">
        <v>1115</v>
      </c>
      <c r="D79" s="284" t="s">
        <v>987</v>
      </c>
      <c r="E79" s="284" t="s">
        <v>988</v>
      </c>
      <c r="F79" s="284" t="s">
        <v>393</v>
      </c>
      <c r="G79" t="s">
        <v>325</v>
      </c>
      <c r="H79" t="str">
        <f>VLOOKUP(G79,'School League data'!C:C,1,0)</f>
        <v>ADRIAN RODD</v>
      </c>
    </row>
    <row r="80" spans="2:8" ht="16.5" thickBot="1">
      <c r="B80" s="283" t="s">
        <v>1116</v>
      </c>
      <c r="C80" s="284" t="s">
        <v>1117</v>
      </c>
      <c r="D80" s="284" t="s">
        <v>987</v>
      </c>
      <c r="E80" s="284" t="s">
        <v>988</v>
      </c>
      <c r="F80" s="284" t="s">
        <v>395</v>
      </c>
      <c r="G80" t="s">
        <v>1197</v>
      </c>
      <c r="H80" t="str">
        <f>VLOOKUP(G80,'School League data'!C:C,1,0)</f>
        <v>JOSEPH ROSMARIN</v>
      </c>
    </row>
    <row r="81" spans="2:8" ht="16.5" thickBot="1">
      <c r="B81" s="283" t="s">
        <v>1118</v>
      </c>
      <c r="C81" s="284" t="s">
        <v>1119</v>
      </c>
      <c r="D81" s="284" t="s">
        <v>987</v>
      </c>
      <c r="E81" s="284" t="s">
        <v>988</v>
      </c>
      <c r="F81" s="284" t="s">
        <v>393</v>
      </c>
      <c r="G81" t="s">
        <v>1198</v>
      </c>
      <c r="H81" t="str">
        <f>VLOOKUP(G81,'School League data'!C:C,1,0)</f>
        <v>SEAN RUWODO</v>
      </c>
    </row>
    <row r="82" spans="2:8" ht="16.5" thickBot="1">
      <c r="B82" s="283" t="s">
        <v>1120</v>
      </c>
      <c r="C82" s="284" t="s">
        <v>1121</v>
      </c>
      <c r="D82" s="284" t="s">
        <v>1037</v>
      </c>
      <c r="E82" s="284" t="s">
        <v>988</v>
      </c>
      <c r="F82" s="284" t="s">
        <v>398</v>
      </c>
      <c r="G82" t="s">
        <v>1199</v>
      </c>
      <c r="H82" t="str">
        <f>VLOOKUP(G82,'School League data'!C:C,1,0)</f>
        <v>BONGANE SIKHONDO</v>
      </c>
    </row>
    <row r="83" spans="2:8" ht="16.5" thickBot="1">
      <c r="B83" s="283" t="s">
        <v>1122</v>
      </c>
      <c r="C83" s="284" t="s">
        <v>1123</v>
      </c>
      <c r="D83" s="284" t="s">
        <v>987</v>
      </c>
      <c r="E83" s="284" t="s">
        <v>988</v>
      </c>
      <c r="F83" s="284" t="s">
        <v>399</v>
      </c>
      <c r="G83" t="s">
        <v>1200</v>
      </c>
      <c r="H83" t="str">
        <f>VLOOKUP(G83,'School League data'!C:C,1,0)</f>
        <v>SAMUEL SLETTEVOLD</v>
      </c>
    </row>
    <row r="84" spans="2:8" ht="16.5" thickBot="1">
      <c r="B84" s="283" t="s">
        <v>1007</v>
      </c>
      <c r="C84" s="284" t="s">
        <v>1124</v>
      </c>
      <c r="D84" s="284" t="s">
        <v>987</v>
      </c>
      <c r="E84" s="284" t="s">
        <v>988</v>
      </c>
      <c r="F84" s="284" t="s">
        <v>399</v>
      </c>
      <c r="G84" t="s">
        <v>1201</v>
      </c>
      <c r="H84" t="str">
        <f>VLOOKUP(G84,'School League data'!C:C,1,0)</f>
        <v>MATTHEW SMITH</v>
      </c>
    </row>
    <row r="85" spans="2:8" ht="16.5" thickBot="1">
      <c r="B85" s="283" t="s">
        <v>677</v>
      </c>
      <c r="C85" s="284" t="s">
        <v>1125</v>
      </c>
      <c r="D85" s="284" t="s">
        <v>18</v>
      </c>
      <c r="E85" s="284" t="s">
        <v>988</v>
      </c>
      <c r="F85" s="284" t="s">
        <v>395</v>
      </c>
      <c r="G85" t="s">
        <v>1202</v>
      </c>
      <c r="H85" t="str">
        <f>VLOOKUP(G85,'School League data'!C:C,1,0)</f>
        <v>JOSH SMITH</v>
      </c>
    </row>
    <row r="86" spans="2:8" ht="16.5" thickBot="1">
      <c r="B86" s="283" t="s">
        <v>1050</v>
      </c>
      <c r="C86" s="284" t="s">
        <v>1126</v>
      </c>
      <c r="D86" s="284" t="s">
        <v>987</v>
      </c>
      <c r="E86" s="284" t="s">
        <v>988</v>
      </c>
      <c r="F86" s="284" t="s">
        <v>399</v>
      </c>
      <c r="G86" t="s">
        <v>1203</v>
      </c>
      <c r="H86" t="str">
        <f>VLOOKUP(G86,'School League data'!C:C,1,0)</f>
        <v>AIDEN SMITS</v>
      </c>
    </row>
    <row r="87" spans="2:8" ht="16.5" thickBot="1">
      <c r="B87" s="283" t="s">
        <v>698</v>
      </c>
      <c r="C87" s="284" t="s">
        <v>1127</v>
      </c>
      <c r="D87" s="284" t="s">
        <v>987</v>
      </c>
      <c r="E87" s="284" t="s">
        <v>988</v>
      </c>
      <c r="F87" s="284" t="s">
        <v>399</v>
      </c>
      <c r="G87" t="s">
        <v>1204</v>
      </c>
      <c r="H87" t="str">
        <f>VLOOKUP(G87,'School League data'!C:C,1,0)</f>
        <v>Joshua STAPLETON-SMITH</v>
      </c>
    </row>
    <row r="88" spans="2:8" ht="16.5" thickBot="1">
      <c r="B88" s="283" t="s">
        <v>1128</v>
      </c>
      <c r="C88" s="284" t="s">
        <v>1129</v>
      </c>
      <c r="D88" s="284" t="s">
        <v>987</v>
      </c>
      <c r="E88" s="284" t="s">
        <v>988</v>
      </c>
      <c r="F88" s="284" t="s">
        <v>395</v>
      </c>
      <c r="G88" t="s">
        <v>1205</v>
      </c>
      <c r="H88" t="str">
        <f>VLOOKUP(G88,'School League data'!C:C,1,0)</f>
        <v>JAMES GUY STAPYLTON-SMITH</v>
      </c>
    </row>
    <row r="89" spans="2:8" ht="16.5" thickBot="1">
      <c r="B89" s="283" t="s">
        <v>1130</v>
      </c>
      <c r="C89" s="284" t="s">
        <v>1131</v>
      </c>
      <c r="D89" s="284" t="s">
        <v>11</v>
      </c>
      <c r="E89" s="284" t="s">
        <v>999</v>
      </c>
      <c r="F89" s="284" t="s">
        <v>395</v>
      </c>
      <c r="G89" t="s">
        <v>724</v>
      </c>
      <c r="H89" t="str">
        <f>VLOOKUP(G89,'School League data'!C:C,1,0)</f>
        <v>DENISE STOLTZ</v>
      </c>
    </row>
    <row r="90" spans="2:8" ht="16.5" thickBot="1">
      <c r="B90" s="283" t="s">
        <v>1132</v>
      </c>
      <c r="C90" s="284" t="s">
        <v>1131</v>
      </c>
      <c r="D90" s="284" t="s">
        <v>11</v>
      </c>
      <c r="E90" s="284" t="s">
        <v>999</v>
      </c>
      <c r="F90" s="284" t="s">
        <v>398</v>
      </c>
      <c r="G90" t="s">
        <v>727</v>
      </c>
      <c r="H90" t="str">
        <f>VLOOKUP(G90,'School League data'!C:C,1,0)</f>
        <v>VERONICA STOLTZ</v>
      </c>
    </row>
    <row r="91" spans="2:8" ht="16.5" thickBot="1">
      <c r="B91" s="283" t="s">
        <v>1133</v>
      </c>
      <c r="C91" s="284" t="s">
        <v>1134</v>
      </c>
      <c r="D91" s="284" t="s">
        <v>37</v>
      </c>
      <c r="E91" s="284" t="s">
        <v>999</v>
      </c>
      <c r="F91" s="284" t="s">
        <v>395</v>
      </c>
      <c r="G91" t="s">
        <v>1206</v>
      </c>
      <c r="H91" t="str">
        <f>VLOOKUP(G91,'School League data'!C:C,1,0)</f>
        <v>JENNIFER STUART</v>
      </c>
    </row>
    <row r="92" spans="2:8" ht="16.5" thickBot="1">
      <c r="B92" s="283" t="s">
        <v>1135</v>
      </c>
      <c r="C92" s="284" t="s">
        <v>1136</v>
      </c>
      <c r="D92" s="284" t="s">
        <v>11</v>
      </c>
      <c r="E92" s="284" t="s">
        <v>988</v>
      </c>
      <c r="F92" s="284" t="s">
        <v>401</v>
      </c>
      <c r="G92" t="s">
        <v>1207</v>
      </c>
      <c r="H92" t="str">
        <f>VLOOKUP(G92,'School League data'!C:C,1,0)</f>
        <v>JEAN SWANEPOEL</v>
      </c>
    </row>
    <row r="93" spans="2:8" ht="16.5" thickBot="1">
      <c r="B93" s="283" t="s">
        <v>1137</v>
      </c>
      <c r="C93" s="284" t="s">
        <v>1138</v>
      </c>
      <c r="D93" s="284" t="s">
        <v>11</v>
      </c>
      <c r="E93" s="284" t="s">
        <v>988</v>
      </c>
      <c r="F93" s="284" t="s">
        <v>399</v>
      </c>
      <c r="G93" t="s">
        <v>1208</v>
      </c>
      <c r="H93" t="str">
        <f>VLOOKUP(G93,'School League data'!C:C,1,0)</f>
        <v>CHRISTIAN SWANEPOEL</v>
      </c>
    </row>
    <row r="94" spans="2:8" ht="16.5" thickBot="1">
      <c r="B94" s="283" t="s">
        <v>1007</v>
      </c>
      <c r="C94" s="284" t="s">
        <v>1139</v>
      </c>
      <c r="D94" s="284" t="s">
        <v>987</v>
      </c>
      <c r="E94" s="284" t="s">
        <v>988</v>
      </c>
      <c r="F94" s="284" t="s">
        <v>395</v>
      </c>
      <c r="G94" t="s">
        <v>1209</v>
      </c>
      <c r="H94" t="str">
        <f>VLOOKUP(G94,'School League data'!C:C,1,0)</f>
        <v>MATTHEW THOMSON</v>
      </c>
    </row>
    <row r="95" spans="2:8" ht="16.5" thickBot="1">
      <c r="B95" s="283" t="s">
        <v>1140</v>
      </c>
      <c r="C95" s="284" t="s">
        <v>1141</v>
      </c>
      <c r="D95" s="284" t="s">
        <v>987</v>
      </c>
      <c r="E95" s="284" t="s">
        <v>988</v>
      </c>
      <c r="F95" s="284" t="s">
        <v>403</v>
      </c>
      <c r="G95" t="s">
        <v>65</v>
      </c>
      <c r="H95" t="str">
        <f>VLOOKUP(G95,'School League data'!C:C,1,0)</f>
        <v>PETER TUMIEL</v>
      </c>
    </row>
    <row r="96" spans="2:8" ht="16.5" thickBot="1">
      <c r="B96" s="283" t="s">
        <v>1142</v>
      </c>
      <c r="C96" s="284" t="s">
        <v>1143</v>
      </c>
      <c r="D96" s="284" t="s">
        <v>1037</v>
      </c>
      <c r="E96" s="284" t="s">
        <v>999</v>
      </c>
      <c r="F96" s="284" t="s">
        <v>393</v>
      </c>
      <c r="G96" t="s">
        <v>1210</v>
      </c>
      <c r="H96" t="str">
        <f>VLOOKUP(G96,'School League data'!C:C,1,0)</f>
        <v>OPRAH TWALA</v>
      </c>
    </row>
    <row r="97" spans="2:8" ht="16.5" thickBot="1">
      <c r="B97" s="283" t="s">
        <v>1118</v>
      </c>
      <c r="C97" s="284" t="s">
        <v>1144</v>
      </c>
      <c r="D97" s="284" t="s">
        <v>37</v>
      </c>
      <c r="E97" s="284" t="s">
        <v>988</v>
      </c>
      <c r="F97" s="284" t="s">
        <v>393</v>
      </c>
      <c r="G97" t="s">
        <v>1211</v>
      </c>
      <c r="H97" t="e">
        <f>VLOOKUP(G97,'School League data'!C:C,1,0)</f>
        <v>#N/A</v>
      </c>
    </row>
    <row r="98" spans="2:8" ht="16.5" thickBot="1">
      <c r="B98" s="283" t="s">
        <v>1155</v>
      </c>
      <c r="C98" s="284" t="s">
        <v>1144</v>
      </c>
      <c r="D98" s="284" t="s">
        <v>37</v>
      </c>
      <c r="E98" s="284" t="s">
        <v>988</v>
      </c>
      <c r="F98" s="284" t="s">
        <v>398</v>
      </c>
      <c r="G98" t="s">
        <v>1212</v>
      </c>
      <c r="H98" t="e">
        <f>VLOOKUP(G98,'School League data'!C:C,1,0)</f>
        <v>#N/A</v>
      </c>
    </row>
    <row r="99" spans="2:8" ht="16.5" thickBot="1">
      <c r="B99" s="283" t="s">
        <v>1145</v>
      </c>
      <c r="C99" s="284" t="s">
        <v>1146</v>
      </c>
      <c r="D99" s="284" t="s">
        <v>987</v>
      </c>
      <c r="E99" s="284" t="s">
        <v>988</v>
      </c>
      <c r="F99" s="284" t="s">
        <v>399</v>
      </c>
      <c r="G99" t="s">
        <v>1213</v>
      </c>
      <c r="H99" t="str">
        <f>VLOOKUP(G99,'School League data'!C:C,1,0)</f>
        <v>THOMAS VAN ONSELEN</v>
      </c>
    </row>
    <row r="100" spans="2:8" ht="16.5" thickBot="1">
      <c r="B100" s="283" t="s">
        <v>1147</v>
      </c>
      <c r="C100" s="284" t="s">
        <v>1148</v>
      </c>
      <c r="D100" s="284" t="s">
        <v>11</v>
      </c>
      <c r="E100" s="284" t="s">
        <v>988</v>
      </c>
      <c r="F100" s="284" t="s">
        <v>398</v>
      </c>
      <c r="G100" t="s">
        <v>48</v>
      </c>
      <c r="H100" t="str">
        <f>VLOOKUP(G100,'School League data'!C:C,1,0)</f>
        <v>RUAN VAN PLETZEN</v>
      </c>
    </row>
    <row r="101" spans="2:8" ht="16.5" thickBot="1">
      <c r="B101" s="283" t="s">
        <v>1118</v>
      </c>
      <c r="C101" s="284" t="s">
        <v>1148</v>
      </c>
      <c r="D101" s="284" t="s">
        <v>11</v>
      </c>
      <c r="E101" s="284" t="s">
        <v>988</v>
      </c>
      <c r="F101" s="284" t="s">
        <v>403</v>
      </c>
      <c r="G101" t="s">
        <v>62</v>
      </c>
      <c r="H101" t="str">
        <f>VLOOKUP(G101,'School League data'!C:C,1,0)</f>
        <v>SEAN VAN PLETZEN</v>
      </c>
    </row>
    <row r="102" spans="2:8" ht="16.5" thickBot="1">
      <c r="B102" s="283"/>
      <c r="C102" s="284"/>
      <c r="D102" s="284"/>
      <c r="E102" s="284"/>
      <c r="F102" s="284"/>
      <c r="G102" t="s">
        <v>1362</v>
      </c>
      <c r="H102" t="str">
        <f>VLOOKUP(G102,'School League data'!C:C,1,0)</f>
        <v>Roberto pruna</v>
      </c>
    </row>
    <row r="103" spans="2:8" ht="16.5" thickBot="1">
      <c r="B103" s="283"/>
      <c r="C103" s="284"/>
      <c r="D103" s="284"/>
      <c r="E103" s="284"/>
      <c r="F103" s="284"/>
      <c r="G103" t="s">
        <v>1364</v>
      </c>
      <c r="H103" t="str">
        <f>VLOOKUP(G103,'School League data'!C:C,1,0)</f>
        <v>Karabo Mofedi</v>
      </c>
    </row>
    <row r="104" spans="2:8" ht="16.5" thickBot="1">
      <c r="B104" s="283"/>
      <c r="C104" s="284"/>
      <c r="D104" s="284"/>
      <c r="E104" s="284"/>
      <c r="F104" s="284"/>
      <c r="G104" t="s">
        <v>1367</v>
      </c>
      <c r="H104" t="str">
        <f>VLOOKUP(G104,'School League data'!C:C,1,0)</f>
        <v>Tseamo Nxumalo</v>
      </c>
    </row>
    <row r="105" spans="2:8" ht="16.5" thickBot="1">
      <c r="B105" s="283"/>
      <c r="C105" s="284"/>
      <c r="D105" s="284"/>
      <c r="E105" s="284"/>
      <c r="F105" s="284"/>
      <c r="G105" t="s">
        <v>1371</v>
      </c>
      <c r="H105" t="str">
        <f>VLOOKUP(G105,'School League data'!C:C,1,0)</f>
        <v>Simphiwe nxhumalo</v>
      </c>
    </row>
    <row r="106" spans="2:8" ht="16.5" thickBot="1">
      <c r="B106" s="283"/>
      <c r="C106" s="284"/>
      <c r="D106" s="284"/>
      <c r="E106" s="284"/>
      <c r="F106" s="284"/>
      <c r="G106" t="s">
        <v>1402</v>
      </c>
      <c r="H106" t="str">
        <f>VLOOKUP(G106,'School League data'!C:C,1,0)</f>
        <v>THEO  DREYER 14</v>
      </c>
    </row>
    <row r="107" spans="2:8" ht="16.5" thickBot="1">
      <c r="B107" s="283" t="s">
        <v>1029</v>
      </c>
      <c r="C107" s="284" t="s">
        <v>1149</v>
      </c>
      <c r="D107" s="284" t="s">
        <v>987</v>
      </c>
      <c r="E107" s="284" t="s">
        <v>988</v>
      </c>
      <c r="F107" s="284" t="s">
        <v>393</v>
      </c>
      <c r="G107" t="s">
        <v>27</v>
      </c>
      <c r="H107" t="str">
        <f>VLOOKUP(G107,'School League data'!C:C,1,0)</f>
        <v>LUKE WATKINS</v>
      </c>
    </row>
    <row r="108" spans="2:8" ht="16.5" thickBot="1">
      <c r="B108" s="283" t="s">
        <v>1150</v>
      </c>
      <c r="C108" s="284" t="s">
        <v>1151</v>
      </c>
      <c r="D108" s="284" t="s">
        <v>987</v>
      </c>
      <c r="E108" s="284" t="s">
        <v>988</v>
      </c>
      <c r="F108" s="284" t="s">
        <v>399</v>
      </c>
      <c r="G108" t="s">
        <v>368</v>
      </c>
      <c r="H108" t="str">
        <f>VLOOKUP(G108,'School League data'!C:C,1,0)</f>
        <v>JESS WEBBER</v>
      </c>
    </row>
    <row r="109" spans="2:8" ht="16.5" thickBot="1">
      <c r="B109" s="283" t="s">
        <v>1152</v>
      </c>
      <c r="C109" s="284" t="s">
        <v>1153</v>
      </c>
      <c r="D109" s="284" t="s">
        <v>1004</v>
      </c>
      <c r="E109" s="284" t="s">
        <v>999</v>
      </c>
      <c r="F109" s="284" t="s">
        <v>403</v>
      </c>
      <c r="G109" t="s">
        <v>68</v>
      </c>
      <c r="H109" t="str">
        <f>VLOOKUP(G109,'School League data'!C:C,1,0)</f>
        <v>JAEMI WELLISCH</v>
      </c>
    </row>
    <row r="110" spans="2:8" ht="16.5" thickBot="1">
      <c r="B110" s="283"/>
      <c r="C110" s="284"/>
      <c r="D110" s="284"/>
      <c r="E110" s="284"/>
      <c r="F110" s="284"/>
    </row>
    <row r="111" spans="2:8" ht="16.5" thickBot="1">
      <c r="B111" s="283" t="s">
        <v>1029</v>
      </c>
      <c r="C111" s="284" t="s">
        <v>1154</v>
      </c>
      <c r="D111" s="284" t="s">
        <v>987</v>
      </c>
      <c r="E111" s="284" t="s">
        <v>988</v>
      </c>
      <c r="F111" s="284" t="s">
        <v>399</v>
      </c>
      <c r="G111" t="s">
        <v>226</v>
      </c>
      <c r="H111" t="str">
        <f>VLOOKUP(G111,'School League data'!C:C,1,0)</f>
        <v>LUKE WILSON</v>
      </c>
    </row>
    <row r="112" spans="2:8" ht="16.5" thickBot="1">
      <c r="B112" s="283" t="s">
        <v>1007</v>
      </c>
      <c r="C112" s="284" t="s">
        <v>1154</v>
      </c>
      <c r="D112" s="284" t="s">
        <v>987</v>
      </c>
      <c r="E112" s="284" t="s">
        <v>988</v>
      </c>
      <c r="F112" s="284" t="s">
        <v>399</v>
      </c>
      <c r="G112" t="s">
        <v>225</v>
      </c>
      <c r="H112" t="str">
        <f>VLOOKUP(G112,'School League data'!C:C,1,0)</f>
        <v>MATTHEW WILSON</v>
      </c>
    </row>
  </sheetData>
  <autoFilter ref="B3:H112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7"/>
  <sheetViews>
    <sheetView view="pageBreakPreview" zoomScale="60" zoomScaleNormal="80" workbookViewId="0">
      <selection activeCell="Q29" sqref="Q29"/>
    </sheetView>
  </sheetViews>
  <sheetFormatPr defaultRowHeight="15"/>
  <cols>
    <col min="1" max="1" width="10.28515625" bestFit="1" customWidth="1"/>
    <col min="2" max="2" width="29.140625" customWidth="1"/>
    <col min="3" max="4" width="9.5703125" customWidth="1"/>
    <col min="5" max="5" width="3.140625" customWidth="1"/>
    <col min="6" max="6" width="9.85546875" customWidth="1"/>
    <col min="7" max="7" width="31.28515625" bestFit="1" customWidth="1"/>
    <col min="8" max="8" width="6.5703125" customWidth="1"/>
    <col min="9" max="9" width="9.140625" customWidth="1"/>
    <col min="10" max="10" width="3.5703125" customWidth="1"/>
    <col min="11" max="11" width="10.28515625" customWidth="1"/>
    <col min="12" max="12" width="31.28515625" bestFit="1" customWidth="1"/>
    <col min="13" max="13" width="6.28515625" customWidth="1"/>
    <col min="14" max="14" width="9" customWidth="1"/>
  </cols>
  <sheetData>
    <row r="1" spans="1:14">
      <c r="A1" s="22" t="s">
        <v>797</v>
      </c>
    </row>
    <row r="3" spans="1:14">
      <c r="A3" t="s">
        <v>754</v>
      </c>
      <c r="C3" t="s">
        <v>808</v>
      </c>
    </row>
    <row r="4" spans="1:14">
      <c r="A4" t="s">
        <v>756</v>
      </c>
      <c r="C4" t="s">
        <v>809</v>
      </c>
    </row>
    <row r="5" spans="1:14">
      <c r="A5" t="s">
        <v>755</v>
      </c>
      <c r="C5" t="s">
        <v>810</v>
      </c>
    </row>
    <row r="6" spans="1:14">
      <c r="A6" t="s">
        <v>757</v>
      </c>
      <c r="C6" t="s">
        <v>811</v>
      </c>
    </row>
    <row r="7" spans="1:14" ht="15.75" thickBot="1"/>
    <row r="8" spans="1:14" ht="15.75" thickBot="1">
      <c r="B8" s="242" t="s">
        <v>799</v>
      </c>
      <c r="C8" s="244" t="s">
        <v>762</v>
      </c>
      <c r="D8" s="246" t="s">
        <v>588</v>
      </c>
      <c r="F8" s="242" t="s">
        <v>800</v>
      </c>
      <c r="G8" s="243"/>
      <c r="H8" s="244" t="s">
        <v>762</v>
      </c>
      <c r="I8" s="246" t="s">
        <v>588</v>
      </c>
      <c r="K8" s="242" t="s">
        <v>801</v>
      </c>
      <c r="L8" s="245"/>
      <c r="M8" s="244" t="s">
        <v>762</v>
      </c>
      <c r="N8" s="246" t="s">
        <v>588</v>
      </c>
    </row>
    <row r="9" spans="1:14">
      <c r="A9" t="s">
        <v>759</v>
      </c>
      <c r="B9" s="153">
        <v>12</v>
      </c>
      <c r="F9" t="s">
        <v>775</v>
      </c>
      <c r="G9" s="153">
        <v>12</v>
      </c>
      <c r="K9" t="s">
        <v>791</v>
      </c>
      <c r="L9" s="153">
        <v>12</v>
      </c>
    </row>
    <row r="10" spans="1:14">
      <c r="B10" s="143" t="s">
        <v>9</v>
      </c>
      <c r="G10" s="143" t="s">
        <v>9</v>
      </c>
      <c r="L10" s="143" t="s">
        <v>9</v>
      </c>
    </row>
    <row r="11" spans="1:14">
      <c r="B11" s="121" t="s">
        <v>215</v>
      </c>
      <c r="C11" s="141">
        <v>1</v>
      </c>
      <c r="D11" s="141">
        <v>8</v>
      </c>
      <c r="G11" s="121" t="s">
        <v>215</v>
      </c>
      <c r="H11" s="141">
        <v>1</v>
      </c>
      <c r="I11" s="141">
        <v>8</v>
      </c>
      <c r="L11" s="121" t="s">
        <v>215</v>
      </c>
      <c r="M11" s="141">
        <v>1</v>
      </c>
      <c r="N11" s="141">
        <v>8</v>
      </c>
    </row>
    <row r="12" spans="1:14">
      <c r="B12" s="122" t="s">
        <v>614</v>
      </c>
      <c r="C12" s="142">
        <v>2</v>
      </c>
      <c r="D12" s="142">
        <v>110</v>
      </c>
      <c r="G12" s="122" t="s">
        <v>614</v>
      </c>
      <c r="H12" s="142">
        <v>2</v>
      </c>
      <c r="I12" s="142">
        <v>110</v>
      </c>
      <c r="L12" s="122" t="s">
        <v>614</v>
      </c>
      <c r="M12" s="142">
        <v>2</v>
      </c>
      <c r="N12" s="142">
        <v>110</v>
      </c>
    </row>
    <row r="13" spans="1:14">
      <c r="B13" s="121" t="s">
        <v>712</v>
      </c>
      <c r="C13" s="141">
        <v>3</v>
      </c>
      <c r="D13" s="141">
        <v>22</v>
      </c>
      <c r="G13" s="121" t="s">
        <v>712</v>
      </c>
      <c r="H13" s="141">
        <v>3</v>
      </c>
      <c r="I13" s="141">
        <v>22</v>
      </c>
      <c r="L13" s="121" t="s">
        <v>712</v>
      </c>
      <c r="M13" s="141">
        <v>3</v>
      </c>
      <c r="N13" s="141">
        <v>22</v>
      </c>
    </row>
    <row r="14" spans="1:14">
      <c r="B14" s="122" t="s">
        <v>10</v>
      </c>
      <c r="C14" s="142">
        <v>4</v>
      </c>
      <c r="D14" s="142">
        <v>20</v>
      </c>
      <c r="G14" s="122" t="s">
        <v>10</v>
      </c>
      <c r="H14" s="142">
        <v>4</v>
      </c>
      <c r="I14" s="142">
        <v>20</v>
      </c>
      <c r="L14" s="122" t="s">
        <v>10</v>
      </c>
      <c r="M14" s="142">
        <v>4</v>
      </c>
      <c r="N14" s="142">
        <v>20</v>
      </c>
    </row>
    <row r="15" spans="1:14">
      <c r="B15" s="121" t="s">
        <v>725</v>
      </c>
      <c r="C15" s="141">
        <v>5</v>
      </c>
      <c r="D15" s="141">
        <v>108</v>
      </c>
      <c r="G15" s="121" t="s">
        <v>725</v>
      </c>
      <c r="H15" s="141">
        <v>5</v>
      </c>
      <c r="I15" s="141">
        <v>108</v>
      </c>
      <c r="L15" s="121" t="s">
        <v>725</v>
      </c>
      <c r="M15" s="141">
        <v>5</v>
      </c>
      <c r="N15" s="141">
        <v>108</v>
      </c>
    </row>
    <row r="16" spans="1:14">
      <c r="B16" s="122" t="s">
        <v>416</v>
      </c>
      <c r="C16" s="142">
        <v>6</v>
      </c>
      <c r="D16" s="142">
        <v>35</v>
      </c>
      <c r="G16" s="122" t="s">
        <v>416</v>
      </c>
      <c r="H16" s="142">
        <v>6</v>
      </c>
      <c r="I16" s="142">
        <v>35</v>
      </c>
      <c r="L16" s="122" t="s">
        <v>416</v>
      </c>
      <c r="M16" s="142">
        <v>6</v>
      </c>
      <c r="N16" s="142">
        <v>35</v>
      </c>
    </row>
    <row r="17" spans="1:14">
      <c r="B17" s="121" t="s">
        <v>446</v>
      </c>
      <c r="C17" s="141">
        <v>7</v>
      </c>
      <c r="D17" s="141">
        <v>132</v>
      </c>
      <c r="G17" s="121" t="s">
        <v>446</v>
      </c>
      <c r="H17" s="141">
        <v>7</v>
      </c>
      <c r="I17" s="141">
        <v>132</v>
      </c>
      <c r="L17" s="121" t="s">
        <v>446</v>
      </c>
      <c r="M17" s="141">
        <v>7</v>
      </c>
      <c r="N17" s="141">
        <v>132</v>
      </c>
    </row>
    <row r="19" spans="1:14">
      <c r="A19" t="s">
        <v>758</v>
      </c>
      <c r="B19" s="259">
        <v>12</v>
      </c>
      <c r="C19" s="145"/>
      <c r="D19" s="146"/>
      <c r="F19" t="s">
        <v>776</v>
      </c>
      <c r="G19" s="259">
        <v>12</v>
      </c>
      <c r="H19" s="145"/>
      <c r="I19" s="146"/>
      <c r="K19" t="s">
        <v>792</v>
      </c>
      <c r="L19" s="259">
        <v>12</v>
      </c>
      <c r="M19" s="145"/>
      <c r="N19" s="146"/>
    </row>
    <row r="20" spans="1:14">
      <c r="B20" s="251" t="s">
        <v>9</v>
      </c>
      <c r="C20" s="121"/>
      <c r="D20" s="260"/>
      <c r="G20" s="251" t="s">
        <v>9</v>
      </c>
      <c r="H20" s="121"/>
      <c r="I20" s="260"/>
      <c r="L20" s="251" t="s">
        <v>9</v>
      </c>
      <c r="M20" s="121"/>
      <c r="N20" s="260"/>
    </row>
    <row r="21" spans="1:14">
      <c r="B21" s="249" t="s">
        <v>17</v>
      </c>
      <c r="C21" s="142">
        <v>2</v>
      </c>
      <c r="D21" s="250">
        <v>26</v>
      </c>
      <c r="G21" s="249" t="s">
        <v>17</v>
      </c>
      <c r="H21" s="142">
        <v>2</v>
      </c>
      <c r="I21" s="250">
        <v>26</v>
      </c>
      <c r="L21" s="249" t="s">
        <v>17</v>
      </c>
      <c r="M21" s="142">
        <v>2</v>
      </c>
      <c r="N21" s="250">
        <v>26</v>
      </c>
    </row>
    <row r="22" spans="1:14">
      <c r="B22" s="251" t="s">
        <v>173</v>
      </c>
      <c r="C22" s="141">
        <v>3</v>
      </c>
      <c r="D22" s="252">
        <v>6</v>
      </c>
      <c r="G22" s="251" t="s">
        <v>173</v>
      </c>
      <c r="H22" s="141">
        <v>3</v>
      </c>
      <c r="I22" s="252">
        <v>6</v>
      </c>
      <c r="L22" s="251" t="s">
        <v>173</v>
      </c>
      <c r="M22" s="141">
        <v>3</v>
      </c>
      <c r="N22" s="252">
        <v>6</v>
      </c>
    </row>
    <row r="23" spans="1:14">
      <c r="B23" s="249" t="s">
        <v>178</v>
      </c>
      <c r="C23" s="142">
        <v>4</v>
      </c>
      <c r="D23" s="250">
        <v>29</v>
      </c>
      <c r="G23" s="249" t="s">
        <v>178</v>
      </c>
      <c r="H23" s="142">
        <v>4</v>
      </c>
      <c r="I23" s="250">
        <v>29</v>
      </c>
      <c r="L23" s="249" t="s">
        <v>178</v>
      </c>
      <c r="M23" s="142">
        <v>4</v>
      </c>
      <c r="N23" s="250">
        <v>29</v>
      </c>
    </row>
    <row r="24" spans="1:14">
      <c r="B24" s="253" t="s">
        <v>499</v>
      </c>
      <c r="C24" s="254">
        <v>5</v>
      </c>
      <c r="D24" s="255">
        <v>144</v>
      </c>
      <c r="G24" s="253" t="s">
        <v>499</v>
      </c>
      <c r="H24" s="254">
        <v>5</v>
      </c>
      <c r="I24" s="255">
        <v>144</v>
      </c>
      <c r="L24" s="253" t="s">
        <v>499</v>
      </c>
      <c r="M24" s="254">
        <v>5</v>
      </c>
      <c r="N24" s="255">
        <v>144</v>
      </c>
    </row>
    <row r="25" spans="1:14" ht="15.75" thickBot="1"/>
    <row r="26" spans="1:14">
      <c r="A26" t="s">
        <v>760</v>
      </c>
      <c r="B26" s="224">
        <v>8</v>
      </c>
      <c r="C26" s="225"/>
      <c r="D26" s="226"/>
      <c r="F26" t="s">
        <v>777</v>
      </c>
      <c r="G26" s="224">
        <v>8</v>
      </c>
      <c r="H26" s="225"/>
      <c r="I26" s="226"/>
      <c r="K26" t="s">
        <v>793</v>
      </c>
      <c r="L26" s="224">
        <v>8</v>
      </c>
      <c r="M26" s="225"/>
      <c r="N26" s="226"/>
    </row>
    <row r="27" spans="1:14">
      <c r="B27" s="227" t="s">
        <v>9</v>
      </c>
      <c r="C27" s="142"/>
      <c r="D27" s="228"/>
      <c r="G27" s="227" t="s">
        <v>9</v>
      </c>
      <c r="H27" s="142"/>
      <c r="I27" s="228"/>
      <c r="L27" s="227" t="s">
        <v>9</v>
      </c>
      <c r="M27" s="142"/>
      <c r="N27" s="228"/>
    </row>
    <row r="28" spans="1:14">
      <c r="B28" s="229" t="s">
        <v>750</v>
      </c>
      <c r="C28" s="141">
        <v>1</v>
      </c>
      <c r="D28" s="230">
        <v>105</v>
      </c>
      <c r="G28" s="229" t="s">
        <v>750</v>
      </c>
      <c r="H28" s="141">
        <v>1</v>
      </c>
      <c r="I28" s="230">
        <v>105</v>
      </c>
      <c r="L28" s="229" t="s">
        <v>750</v>
      </c>
      <c r="M28" s="141">
        <v>1</v>
      </c>
      <c r="N28" s="230">
        <v>105</v>
      </c>
    </row>
    <row r="29" spans="1:14">
      <c r="B29" s="231" t="s">
        <v>722</v>
      </c>
      <c r="C29" s="142">
        <v>2</v>
      </c>
      <c r="D29" s="228">
        <v>106</v>
      </c>
      <c r="G29" s="231" t="s">
        <v>722</v>
      </c>
      <c r="H29" s="142">
        <v>2</v>
      </c>
      <c r="I29" s="228">
        <v>106</v>
      </c>
      <c r="L29" s="231" t="s">
        <v>722</v>
      </c>
      <c r="M29" s="142">
        <v>2</v>
      </c>
      <c r="N29" s="228">
        <v>106</v>
      </c>
    </row>
    <row r="30" spans="1:14">
      <c r="B30" s="240">
        <v>10</v>
      </c>
      <c r="C30" s="141"/>
      <c r="D30" s="230"/>
      <c r="G30" s="240">
        <v>10</v>
      </c>
      <c r="H30" s="141"/>
      <c r="I30" s="230"/>
      <c r="L30" s="240">
        <v>10</v>
      </c>
      <c r="M30" s="141"/>
      <c r="N30" s="230"/>
    </row>
    <row r="31" spans="1:14">
      <c r="B31" s="227" t="s">
        <v>19</v>
      </c>
      <c r="C31" s="142"/>
      <c r="D31" s="228"/>
      <c r="G31" s="227" t="s">
        <v>19</v>
      </c>
      <c r="H31" s="142"/>
      <c r="I31" s="228"/>
      <c r="L31" s="227" t="s">
        <v>19</v>
      </c>
      <c r="M31" s="142"/>
      <c r="N31" s="228"/>
    </row>
    <row r="32" spans="1:14">
      <c r="B32" s="229" t="s">
        <v>442</v>
      </c>
      <c r="C32" s="141">
        <v>3</v>
      </c>
      <c r="D32" s="230">
        <v>127</v>
      </c>
      <c r="G32" s="229" t="s">
        <v>442</v>
      </c>
      <c r="H32" s="141">
        <v>3</v>
      </c>
      <c r="I32" s="230">
        <v>127</v>
      </c>
      <c r="L32" s="229" t="s">
        <v>442</v>
      </c>
      <c r="M32" s="141">
        <v>3</v>
      </c>
      <c r="N32" s="230">
        <v>127</v>
      </c>
    </row>
    <row r="33" spans="1:14">
      <c r="B33" s="241">
        <v>12</v>
      </c>
      <c r="C33" s="114"/>
      <c r="D33" s="233"/>
      <c r="G33" s="241">
        <v>12</v>
      </c>
      <c r="H33" s="114"/>
      <c r="I33" s="233"/>
      <c r="L33" s="241">
        <v>12</v>
      </c>
      <c r="M33" s="114"/>
      <c r="N33" s="233"/>
    </row>
    <row r="34" spans="1:14">
      <c r="B34" s="236" t="s">
        <v>19</v>
      </c>
      <c r="C34" s="141"/>
      <c r="D34" s="230"/>
      <c r="G34" s="236" t="s">
        <v>19</v>
      </c>
      <c r="H34" s="141"/>
      <c r="I34" s="230"/>
      <c r="L34" s="236" t="s">
        <v>19</v>
      </c>
      <c r="M34" s="141"/>
      <c r="N34" s="230"/>
    </row>
    <row r="35" spans="1:14">
      <c r="B35" s="231" t="s">
        <v>287</v>
      </c>
      <c r="C35" s="142">
        <v>4</v>
      </c>
      <c r="D35" s="228">
        <v>18</v>
      </c>
      <c r="G35" s="231" t="s">
        <v>287</v>
      </c>
      <c r="H35" s="142">
        <v>4</v>
      </c>
      <c r="I35" s="228">
        <v>18</v>
      </c>
      <c r="L35" s="231" t="s">
        <v>287</v>
      </c>
      <c r="M35" s="142">
        <v>4</v>
      </c>
      <c r="N35" s="228">
        <v>18</v>
      </c>
    </row>
    <row r="36" spans="1:14">
      <c r="B36" s="229" t="s">
        <v>652</v>
      </c>
      <c r="C36" s="141">
        <v>5</v>
      </c>
      <c r="D36" s="230">
        <v>177</v>
      </c>
      <c r="G36" s="229" t="s">
        <v>652</v>
      </c>
      <c r="H36" s="141">
        <v>5</v>
      </c>
      <c r="I36" s="230">
        <v>177</v>
      </c>
      <c r="L36" s="229" t="s">
        <v>652</v>
      </c>
      <c r="M36" s="141">
        <v>5</v>
      </c>
      <c r="N36" s="230">
        <v>177</v>
      </c>
    </row>
    <row r="37" spans="1:14">
      <c r="B37" s="231" t="s">
        <v>724</v>
      </c>
      <c r="C37" s="142">
        <v>6</v>
      </c>
      <c r="D37" s="228">
        <v>111</v>
      </c>
      <c r="G37" s="231" t="s">
        <v>724</v>
      </c>
      <c r="H37" s="142">
        <v>6</v>
      </c>
      <c r="I37" s="228">
        <v>111</v>
      </c>
      <c r="L37" s="231" t="s">
        <v>724</v>
      </c>
      <c r="M37" s="142">
        <v>6</v>
      </c>
      <c r="N37" s="228">
        <v>111</v>
      </c>
    </row>
    <row r="38" spans="1:14" ht="15.75" thickBot="1">
      <c r="B38" s="237" t="s">
        <v>713</v>
      </c>
      <c r="C38" s="238">
        <v>7</v>
      </c>
      <c r="D38" s="239">
        <v>176</v>
      </c>
      <c r="G38" s="237" t="s">
        <v>713</v>
      </c>
      <c r="H38" s="238">
        <v>7</v>
      </c>
      <c r="I38" s="239">
        <v>176</v>
      </c>
      <c r="L38" s="237" t="s">
        <v>713</v>
      </c>
      <c r="M38" s="238">
        <v>7</v>
      </c>
      <c r="N38" s="239">
        <v>176</v>
      </c>
    </row>
    <row r="40" spans="1:14">
      <c r="A40" t="s">
        <v>761</v>
      </c>
      <c r="B40" s="236" t="s">
        <v>798</v>
      </c>
      <c r="C40" s="141"/>
      <c r="D40" s="230"/>
      <c r="F40" t="s">
        <v>778</v>
      </c>
      <c r="G40" s="236" t="s">
        <v>798</v>
      </c>
      <c r="H40" s="141"/>
      <c r="I40" s="230"/>
    </row>
    <row r="41" spans="1:14">
      <c r="B41" s="231"/>
      <c r="C41" s="142">
        <v>1</v>
      </c>
      <c r="D41" s="228">
        <v>147</v>
      </c>
      <c r="G41" s="231"/>
      <c r="H41" s="142">
        <v>1</v>
      </c>
      <c r="I41" s="228">
        <v>147</v>
      </c>
    </row>
    <row r="42" spans="1:14">
      <c r="B42" s="229"/>
      <c r="C42" s="141">
        <v>2</v>
      </c>
      <c r="D42" s="230">
        <v>148</v>
      </c>
      <c r="G42" s="229"/>
      <c r="H42" s="141">
        <v>2</v>
      </c>
      <c r="I42" s="230">
        <v>148</v>
      </c>
    </row>
    <row r="43" spans="1:14">
      <c r="B43" s="231"/>
      <c r="C43" s="142">
        <v>3</v>
      </c>
      <c r="D43" s="228">
        <v>150</v>
      </c>
      <c r="G43" s="231"/>
      <c r="H43" s="142">
        <v>3</v>
      </c>
      <c r="I43" s="228">
        <v>150</v>
      </c>
    </row>
    <row r="44" spans="1:14">
      <c r="B44" s="236"/>
      <c r="C44" s="141">
        <v>4</v>
      </c>
      <c r="D44" s="230">
        <v>151</v>
      </c>
      <c r="G44" s="236"/>
      <c r="H44" s="141">
        <v>4</v>
      </c>
      <c r="I44" s="230">
        <v>151</v>
      </c>
    </row>
    <row r="45" spans="1:14">
      <c r="B45" s="231"/>
      <c r="C45" s="142">
        <v>5</v>
      </c>
      <c r="D45" s="228">
        <v>152</v>
      </c>
      <c r="G45" s="231"/>
      <c r="H45" s="142">
        <v>5</v>
      </c>
      <c r="I45" s="228">
        <v>152</v>
      </c>
    </row>
    <row r="46" spans="1:14">
      <c r="B46" s="229"/>
      <c r="C46" s="141">
        <v>6</v>
      </c>
      <c r="D46" s="230">
        <v>154</v>
      </c>
      <c r="G46" s="229"/>
      <c r="H46" s="141">
        <v>6</v>
      </c>
      <c r="I46" s="230">
        <v>154</v>
      </c>
    </row>
    <row r="47" spans="1:14">
      <c r="B47" s="231"/>
      <c r="C47" s="142">
        <v>7</v>
      </c>
      <c r="D47" s="228">
        <v>155</v>
      </c>
      <c r="G47" s="231"/>
      <c r="H47" s="142">
        <v>7</v>
      </c>
      <c r="I47" s="228">
        <v>155</v>
      </c>
    </row>
    <row r="48" spans="1:14" ht="15.75" thickBot="1">
      <c r="B48" s="237"/>
      <c r="C48" s="238">
        <v>8</v>
      </c>
      <c r="D48" s="239">
        <v>156</v>
      </c>
      <c r="G48" s="237"/>
      <c r="H48" s="238">
        <v>8</v>
      </c>
      <c r="I48" s="239">
        <v>156</v>
      </c>
    </row>
    <row r="50" spans="1:14">
      <c r="A50" t="s">
        <v>763</v>
      </c>
      <c r="B50" s="247" t="s">
        <v>399</v>
      </c>
      <c r="C50" s="145"/>
      <c r="D50" s="146"/>
      <c r="F50" t="s">
        <v>779</v>
      </c>
      <c r="G50" s="247" t="s">
        <v>399</v>
      </c>
      <c r="H50" s="145"/>
      <c r="I50" s="146"/>
      <c r="K50" t="s">
        <v>794</v>
      </c>
      <c r="L50" s="247" t="s">
        <v>399</v>
      </c>
      <c r="M50" s="145"/>
      <c r="N50" s="146"/>
    </row>
    <row r="51" spans="1:14">
      <c r="B51" s="248" t="s">
        <v>9</v>
      </c>
      <c r="C51" s="142"/>
      <c r="D51" s="250"/>
      <c r="G51" s="248" t="s">
        <v>9</v>
      </c>
      <c r="H51" s="142"/>
      <c r="I51" s="250"/>
      <c r="L51" s="248" t="s">
        <v>9</v>
      </c>
      <c r="M51" s="142"/>
      <c r="N51" s="250"/>
    </row>
    <row r="52" spans="1:14">
      <c r="B52" s="249" t="s">
        <v>707</v>
      </c>
      <c r="C52" s="142">
        <v>1</v>
      </c>
      <c r="D52" s="250">
        <v>170</v>
      </c>
      <c r="G52" s="249" t="s">
        <v>707</v>
      </c>
      <c r="H52" s="142">
        <v>1</v>
      </c>
      <c r="I52" s="250">
        <v>170</v>
      </c>
      <c r="L52" s="249" t="s">
        <v>707</v>
      </c>
      <c r="M52" s="142">
        <v>1</v>
      </c>
      <c r="N52" s="250">
        <v>170</v>
      </c>
    </row>
    <row r="53" spans="1:14">
      <c r="B53" s="251" t="s">
        <v>497</v>
      </c>
      <c r="C53" s="141">
        <v>2</v>
      </c>
      <c r="D53" s="252">
        <v>134</v>
      </c>
      <c r="G53" s="251" t="s">
        <v>497</v>
      </c>
      <c r="H53" s="141">
        <v>2</v>
      </c>
      <c r="I53" s="252">
        <v>134</v>
      </c>
      <c r="L53" s="251" t="s">
        <v>497</v>
      </c>
      <c r="M53" s="141">
        <v>2</v>
      </c>
      <c r="N53" s="252">
        <v>134</v>
      </c>
    </row>
    <row r="54" spans="1:14">
      <c r="B54" s="249" t="s">
        <v>226</v>
      </c>
      <c r="C54" s="142">
        <v>3</v>
      </c>
      <c r="D54" s="250">
        <v>12</v>
      </c>
      <c r="G54" s="249" t="s">
        <v>226</v>
      </c>
      <c r="H54" s="142">
        <v>3</v>
      </c>
      <c r="I54" s="250">
        <v>12</v>
      </c>
      <c r="L54" s="249" t="s">
        <v>226</v>
      </c>
      <c r="M54" s="142">
        <v>3</v>
      </c>
      <c r="N54" s="250">
        <v>12</v>
      </c>
    </row>
    <row r="55" spans="1:14">
      <c r="B55" s="251" t="s">
        <v>225</v>
      </c>
      <c r="C55" s="141">
        <v>4</v>
      </c>
      <c r="D55" s="252">
        <v>14</v>
      </c>
      <c r="G55" s="251" t="s">
        <v>225</v>
      </c>
      <c r="H55" s="141">
        <v>4</v>
      </c>
      <c r="I55" s="252">
        <v>14</v>
      </c>
      <c r="L55" s="251" t="s">
        <v>225</v>
      </c>
      <c r="M55" s="141">
        <v>4</v>
      </c>
      <c r="N55" s="252">
        <v>14</v>
      </c>
    </row>
    <row r="56" spans="1:14">
      <c r="B56" s="249" t="s">
        <v>368</v>
      </c>
      <c r="C56" s="142">
        <v>5</v>
      </c>
      <c r="D56" s="250">
        <v>7</v>
      </c>
      <c r="G56" s="249" t="s">
        <v>368</v>
      </c>
      <c r="H56" s="142">
        <v>5</v>
      </c>
      <c r="I56" s="250">
        <v>7</v>
      </c>
      <c r="L56" s="249" t="s">
        <v>368</v>
      </c>
      <c r="M56" s="142">
        <v>5</v>
      </c>
      <c r="N56" s="250">
        <v>7</v>
      </c>
    </row>
    <row r="57" spans="1:14">
      <c r="B57" s="251" t="s">
        <v>493</v>
      </c>
      <c r="C57" s="141">
        <v>6</v>
      </c>
      <c r="D57" s="252">
        <v>139</v>
      </c>
      <c r="G57" s="251" t="s">
        <v>493</v>
      </c>
      <c r="H57" s="141">
        <v>6</v>
      </c>
      <c r="I57" s="252">
        <v>139</v>
      </c>
      <c r="L57" s="251" t="s">
        <v>493</v>
      </c>
      <c r="M57" s="141">
        <v>6</v>
      </c>
      <c r="N57" s="252">
        <v>139</v>
      </c>
    </row>
    <row r="58" spans="1:14">
      <c r="B58" s="256" t="s">
        <v>659</v>
      </c>
      <c r="C58" s="257">
        <v>7</v>
      </c>
      <c r="D58" s="258">
        <v>141</v>
      </c>
      <c r="G58" s="256" t="s">
        <v>659</v>
      </c>
      <c r="H58" s="257">
        <v>7</v>
      </c>
      <c r="I58" s="258">
        <v>141</v>
      </c>
      <c r="L58" s="256" t="s">
        <v>659</v>
      </c>
      <c r="M58" s="257">
        <v>7</v>
      </c>
      <c r="N58" s="258">
        <v>141</v>
      </c>
    </row>
    <row r="60" spans="1:14">
      <c r="A60" t="s">
        <v>764</v>
      </c>
      <c r="B60" s="247" t="s">
        <v>399</v>
      </c>
      <c r="C60" s="145"/>
      <c r="D60" s="146"/>
      <c r="F60" t="s">
        <v>780</v>
      </c>
      <c r="G60" s="247" t="s">
        <v>399</v>
      </c>
      <c r="H60" s="145"/>
      <c r="I60" s="146"/>
      <c r="K60" t="s">
        <v>795</v>
      </c>
      <c r="L60" s="247" t="s">
        <v>399</v>
      </c>
      <c r="M60" s="145"/>
      <c r="N60" s="146"/>
    </row>
    <row r="61" spans="1:14">
      <c r="B61" s="248" t="s">
        <v>9</v>
      </c>
      <c r="C61" s="114"/>
      <c r="D61" s="148"/>
      <c r="G61" s="248" t="s">
        <v>9</v>
      </c>
      <c r="H61" s="114"/>
      <c r="I61" s="148"/>
      <c r="L61" s="248" t="s">
        <v>9</v>
      </c>
      <c r="M61" s="114"/>
      <c r="N61" s="148"/>
    </row>
    <row r="62" spans="1:14">
      <c r="B62" s="249" t="s">
        <v>661</v>
      </c>
      <c r="C62" s="142">
        <v>3</v>
      </c>
      <c r="D62" s="250">
        <v>172</v>
      </c>
      <c r="G62" s="249" t="s">
        <v>661</v>
      </c>
      <c r="H62" s="142">
        <v>3</v>
      </c>
      <c r="I62" s="250">
        <v>172</v>
      </c>
      <c r="L62" s="249" t="s">
        <v>661</v>
      </c>
      <c r="M62" s="142">
        <v>3</v>
      </c>
      <c r="N62" s="250">
        <v>172</v>
      </c>
    </row>
    <row r="63" spans="1:14">
      <c r="B63" s="251" t="s">
        <v>494</v>
      </c>
      <c r="C63" s="141">
        <v>4</v>
      </c>
      <c r="D63" s="252">
        <v>169</v>
      </c>
      <c r="G63" s="251" t="s">
        <v>494</v>
      </c>
      <c r="H63" s="141">
        <v>4</v>
      </c>
      <c r="I63" s="252">
        <v>169</v>
      </c>
      <c r="L63" s="251" t="s">
        <v>494</v>
      </c>
      <c r="M63" s="141">
        <v>4</v>
      </c>
      <c r="N63" s="252">
        <v>169</v>
      </c>
    </row>
    <row r="64" spans="1:14">
      <c r="B64" s="249" t="s">
        <v>723</v>
      </c>
      <c r="C64" s="142">
        <v>5</v>
      </c>
      <c r="D64" s="250">
        <v>107</v>
      </c>
      <c r="G64" s="249" t="s">
        <v>723</v>
      </c>
      <c r="H64" s="142">
        <v>5</v>
      </c>
      <c r="I64" s="250">
        <v>107</v>
      </c>
      <c r="L64" s="249" t="s">
        <v>723</v>
      </c>
      <c r="M64" s="142">
        <v>5</v>
      </c>
      <c r="N64" s="250">
        <v>107</v>
      </c>
    </row>
    <row r="65" spans="1:14">
      <c r="B65" s="253" t="s">
        <v>653</v>
      </c>
      <c r="C65" s="254">
        <v>6</v>
      </c>
      <c r="D65" s="255">
        <v>2</v>
      </c>
      <c r="G65" s="253" t="s">
        <v>653</v>
      </c>
      <c r="H65" s="254">
        <v>6</v>
      </c>
      <c r="I65" s="255">
        <v>2</v>
      </c>
      <c r="L65" s="253" t="s">
        <v>653</v>
      </c>
      <c r="M65" s="254">
        <v>6</v>
      </c>
      <c r="N65" s="255">
        <v>2</v>
      </c>
    </row>
    <row r="67" spans="1:14">
      <c r="A67" t="s">
        <v>765</v>
      </c>
      <c r="B67" s="236" t="s">
        <v>798</v>
      </c>
      <c r="C67" s="141"/>
      <c r="D67" s="230"/>
      <c r="F67" t="s">
        <v>781</v>
      </c>
      <c r="G67" s="236" t="s">
        <v>798</v>
      </c>
      <c r="H67" s="141"/>
      <c r="I67" s="230"/>
    </row>
    <row r="68" spans="1:14">
      <c r="B68" s="231"/>
      <c r="C68" s="142">
        <v>1</v>
      </c>
      <c r="D68" s="228">
        <v>157</v>
      </c>
      <c r="G68" s="231"/>
      <c r="H68" s="142">
        <v>1</v>
      </c>
      <c r="I68" s="228">
        <v>157</v>
      </c>
    </row>
    <row r="69" spans="1:14">
      <c r="B69" s="229"/>
      <c r="C69" s="141">
        <v>2</v>
      </c>
      <c r="D69" s="230">
        <v>159</v>
      </c>
      <c r="G69" s="229"/>
      <c r="H69" s="141">
        <v>2</v>
      </c>
      <c r="I69" s="230">
        <v>159</v>
      </c>
    </row>
    <row r="70" spans="1:14">
      <c r="B70" s="231"/>
      <c r="C70" s="142">
        <v>3</v>
      </c>
      <c r="D70" s="228">
        <v>160</v>
      </c>
      <c r="G70" s="231"/>
      <c r="H70" s="142">
        <v>3</v>
      </c>
      <c r="I70" s="228">
        <v>160</v>
      </c>
    </row>
    <row r="71" spans="1:14">
      <c r="B71" s="236"/>
      <c r="C71" s="141">
        <v>4</v>
      </c>
      <c r="D71" s="230">
        <v>161</v>
      </c>
      <c r="G71" s="236"/>
      <c r="H71" s="141">
        <v>4</v>
      </c>
      <c r="I71" s="230">
        <v>161</v>
      </c>
    </row>
    <row r="72" spans="1:14">
      <c r="B72" s="231"/>
      <c r="C72" s="142">
        <v>5</v>
      </c>
      <c r="D72" s="228">
        <v>162</v>
      </c>
      <c r="G72" s="231"/>
      <c r="H72" s="142">
        <v>5</v>
      </c>
      <c r="I72" s="228">
        <v>162</v>
      </c>
    </row>
    <row r="73" spans="1:14">
      <c r="B73" s="229"/>
      <c r="C73" s="141">
        <v>6</v>
      </c>
      <c r="D73" s="230">
        <v>163</v>
      </c>
      <c r="G73" s="229"/>
      <c r="H73" s="141">
        <v>6</v>
      </c>
      <c r="I73" s="230">
        <v>163</v>
      </c>
    </row>
    <row r="74" spans="1:14">
      <c r="B74" s="231"/>
      <c r="C74" s="142">
        <v>7</v>
      </c>
      <c r="D74" s="228">
        <v>164</v>
      </c>
      <c r="G74" s="231"/>
      <c r="H74" s="142">
        <v>7</v>
      </c>
      <c r="I74" s="228">
        <v>164</v>
      </c>
    </row>
    <row r="75" spans="1:14" ht="15.75" thickBot="1">
      <c r="B75" s="237"/>
      <c r="C75" s="238">
        <v>8</v>
      </c>
      <c r="D75" s="239">
        <v>165</v>
      </c>
      <c r="G75" s="237"/>
      <c r="H75" s="238">
        <v>8</v>
      </c>
      <c r="I75" s="239">
        <v>165</v>
      </c>
    </row>
    <row r="76" spans="1:14" ht="15.75" thickBot="1"/>
    <row r="77" spans="1:14" ht="15.75" thickBot="1">
      <c r="B77" s="242" t="s">
        <v>799</v>
      </c>
      <c r="C77" s="244" t="s">
        <v>762</v>
      </c>
      <c r="D77" s="246" t="s">
        <v>588</v>
      </c>
      <c r="F77" s="242" t="s">
        <v>800</v>
      </c>
      <c r="G77" s="243"/>
      <c r="H77" s="244" t="s">
        <v>762</v>
      </c>
      <c r="I77" s="246" t="s">
        <v>588</v>
      </c>
      <c r="K77" s="242" t="s">
        <v>801</v>
      </c>
      <c r="L77" s="245"/>
      <c r="M77" s="244" t="s">
        <v>762</v>
      </c>
      <c r="N77" s="246" t="s">
        <v>588</v>
      </c>
    </row>
    <row r="78" spans="1:14">
      <c r="A78" t="s">
        <v>766</v>
      </c>
      <c r="B78" t="s">
        <v>393</v>
      </c>
      <c r="F78" t="s">
        <v>782</v>
      </c>
      <c r="G78" t="s">
        <v>393</v>
      </c>
      <c r="K78" t="s">
        <v>802</v>
      </c>
      <c r="L78" t="s">
        <v>393</v>
      </c>
    </row>
    <row r="79" spans="1:14">
      <c r="B79" s="143" t="s">
        <v>9</v>
      </c>
      <c r="G79" s="143" t="s">
        <v>9</v>
      </c>
      <c r="L79" s="143" t="s">
        <v>9</v>
      </c>
    </row>
    <row r="80" spans="1:14">
      <c r="B80" s="122" t="s">
        <v>712</v>
      </c>
      <c r="C80" s="142">
        <v>2</v>
      </c>
      <c r="D80" s="142">
        <v>24</v>
      </c>
      <c r="G80" s="122" t="s">
        <v>712</v>
      </c>
      <c r="H80" s="142">
        <v>2</v>
      </c>
      <c r="I80" s="142">
        <v>24</v>
      </c>
      <c r="L80" s="122" t="s">
        <v>712</v>
      </c>
      <c r="M80" s="142">
        <v>2</v>
      </c>
      <c r="N80" s="142">
        <v>24</v>
      </c>
    </row>
    <row r="81" spans="1:14">
      <c r="B81" s="121" t="s">
        <v>29</v>
      </c>
      <c r="C81" s="141">
        <v>3</v>
      </c>
      <c r="D81" s="141">
        <v>51</v>
      </c>
      <c r="G81" s="121" t="s">
        <v>29</v>
      </c>
      <c r="H81" s="141">
        <v>3</v>
      </c>
      <c r="I81" s="141">
        <v>51</v>
      </c>
      <c r="L81" s="121" t="s">
        <v>29</v>
      </c>
      <c r="M81" s="141">
        <v>3</v>
      </c>
      <c r="N81" s="141">
        <v>51</v>
      </c>
    </row>
    <row r="82" spans="1:14">
      <c r="B82" s="122" t="s">
        <v>217</v>
      </c>
      <c r="C82" s="142">
        <v>4</v>
      </c>
      <c r="D82" s="142">
        <v>49</v>
      </c>
      <c r="G82" s="122" t="s">
        <v>217</v>
      </c>
      <c r="H82" s="142">
        <v>4</v>
      </c>
      <c r="I82" s="142">
        <v>49</v>
      </c>
      <c r="L82" s="122" t="s">
        <v>217</v>
      </c>
      <c r="M82" s="142">
        <v>4</v>
      </c>
      <c r="N82" s="142">
        <v>49</v>
      </c>
    </row>
    <row r="83" spans="1:14">
      <c r="B83" s="121" t="s">
        <v>325</v>
      </c>
      <c r="C83" s="141">
        <v>5</v>
      </c>
      <c r="D83" s="141">
        <v>43</v>
      </c>
      <c r="G83" s="121" t="s">
        <v>325</v>
      </c>
      <c r="H83" s="141">
        <v>5</v>
      </c>
      <c r="I83" s="141">
        <v>43</v>
      </c>
      <c r="L83" s="121" t="s">
        <v>325</v>
      </c>
      <c r="M83" s="141">
        <v>5</v>
      </c>
      <c r="N83" s="141">
        <v>43</v>
      </c>
    </row>
    <row r="84" spans="1:14">
      <c r="B84" s="122" t="s">
        <v>26</v>
      </c>
      <c r="C84" s="142">
        <v>6</v>
      </c>
      <c r="D84" s="142">
        <v>21</v>
      </c>
      <c r="G84" s="122" t="s">
        <v>26</v>
      </c>
      <c r="H84" s="142">
        <v>6</v>
      </c>
      <c r="I84" s="142">
        <v>21</v>
      </c>
      <c r="L84" s="122" t="s">
        <v>26</v>
      </c>
      <c r="M84" s="142">
        <v>6</v>
      </c>
      <c r="N84" s="142">
        <v>21</v>
      </c>
    </row>
    <row r="85" spans="1:14">
      <c r="B85" s="121" t="s">
        <v>27</v>
      </c>
      <c r="C85" s="141">
        <v>7</v>
      </c>
      <c r="D85" s="141">
        <v>25</v>
      </c>
      <c r="G85" s="121" t="s">
        <v>27</v>
      </c>
      <c r="H85" s="141">
        <v>7</v>
      </c>
      <c r="I85" s="141">
        <v>25</v>
      </c>
      <c r="L85" s="121" t="s">
        <v>27</v>
      </c>
      <c r="M85" s="141">
        <v>7</v>
      </c>
      <c r="N85" s="141">
        <v>25</v>
      </c>
    </row>
    <row r="86" spans="1:14">
      <c r="B86" s="122"/>
      <c r="C86" s="142"/>
      <c r="D86" s="142"/>
      <c r="G86" s="122"/>
      <c r="H86" s="142"/>
      <c r="I86" s="142"/>
      <c r="L86" s="122"/>
      <c r="M86" s="142"/>
      <c r="N86" s="142"/>
    </row>
    <row r="87" spans="1:14">
      <c r="A87" t="s">
        <v>767</v>
      </c>
      <c r="B87" t="s">
        <v>393</v>
      </c>
      <c r="F87" t="s">
        <v>783</v>
      </c>
      <c r="G87" t="s">
        <v>393</v>
      </c>
      <c r="K87" t="s">
        <v>803</v>
      </c>
      <c r="L87" t="s">
        <v>393</v>
      </c>
    </row>
    <row r="88" spans="1:14">
      <c r="B88" s="143" t="s">
        <v>9</v>
      </c>
      <c r="G88" s="143" t="s">
        <v>9</v>
      </c>
      <c r="L88" s="143" t="s">
        <v>9</v>
      </c>
    </row>
    <row r="89" spans="1:14">
      <c r="B89" s="122" t="s">
        <v>222</v>
      </c>
      <c r="C89" s="142">
        <v>3</v>
      </c>
      <c r="D89" s="142">
        <v>174</v>
      </c>
      <c r="G89" s="122" t="s">
        <v>222</v>
      </c>
      <c r="H89" s="142">
        <v>3</v>
      </c>
      <c r="I89" s="142">
        <v>174</v>
      </c>
      <c r="L89" s="122" t="s">
        <v>222</v>
      </c>
      <c r="M89" s="142">
        <v>3</v>
      </c>
      <c r="N89" s="142">
        <v>174</v>
      </c>
    </row>
    <row r="90" spans="1:14">
      <c r="B90" s="121" t="s">
        <v>510</v>
      </c>
      <c r="C90" s="141">
        <v>4</v>
      </c>
      <c r="D90" s="141">
        <v>136</v>
      </c>
      <c r="G90" s="121" t="s">
        <v>510</v>
      </c>
      <c r="H90" s="141">
        <v>4</v>
      </c>
      <c r="I90" s="141">
        <v>136</v>
      </c>
      <c r="L90" s="121" t="s">
        <v>510</v>
      </c>
      <c r="M90" s="141">
        <v>4</v>
      </c>
      <c r="N90" s="141">
        <v>136</v>
      </c>
    </row>
    <row r="91" spans="1:14">
      <c r="B91" s="122" t="s">
        <v>34</v>
      </c>
      <c r="C91" s="142">
        <v>5</v>
      </c>
      <c r="D91" s="142">
        <v>23</v>
      </c>
      <c r="G91" s="122" t="s">
        <v>34</v>
      </c>
      <c r="H91" s="142">
        <v>5</v>
      </c>
      <c r="I91" s="142">
        <v>23</v>
      </c>
      <c r="L91" s="122" t="s">
        <v>34</v>
      </c>
      <c r="M91" s="142">
        <v>5</v>
      </c>
      <c r="N91" s="142">
        <v>23</v>
      </c>
    </row>
    <row r="92" spans="1:14">
      <c r="B92" s="121" t="s">
        <v>711</v>
      </c>
      <c r="C92" s="141">
        <v>6</v>
      </c>
      <c r="D92" s="141">
        <v>19</v>
      </c>
      <c r="G92" s="121" t="s">
        <v>711</v>
      </c>
      <c r="H92" s="141">
        <v>6</v>
      </c>
      <c r="I92" s="141">
        <v>19</v>
      </c>
      <c r="L92" s="121" t="s">
        <v>711</v>
      </c>
      <c r="M92" s="141">
        <v>6</v>
      </c>
      <c r="N92" s="141">
        <v>19</v>
      </c>
    </row>
    <row r="93" spans="1:14">
      <c r="B93" s="122"/>
      <c r="C93" s="142"/>
      <c r="D93" s="142"/>
      <c r="G93" s="122"/>
      <c r="H93" s="142"/>
      <c r="I93" s="142"/>
      <c r="L93" s="122"/>
      <c r="M93" s="142"/>
      <c r="N93" s="142"/>
    </row>
    <row r="94" spans="1:14">
      <c r="A94" t="s">
        <v>768</v>
      </c>
      <c r="B94" s="153">
        <v>14</v>
      </c>
      <c r="C94" s="142"/>
      <c r="D94" s="142"/>
      <c r="F94" t="s">
        <v>784</v>
      </c>
      <c r="G94" s="153">
        <v>14</v>
      </c>
      <c r="H94" s="142"/>
      <c r="I94" s="142"/>
      <c r="K94" t="s">
        <v>804</v>
      </c>
      <c r="L94" s="153">
        <v>14</v>
      </c>
      <c r="M94" s="142"/>
      <c r="N94" s="142"/>
    </row>
    <row r="95" spans="1:14">
      <c r="B95" s="144" t="s">
        <v>19</v>
      </c>
      <c r="C95" s="141"/>
      <c r="D95" s="141"/>
      <c r="G95" s="144" t="s">
        <v>19</v>
      </c>
      <c r="H95" s="141"/>
      <c r="I95" s="141"/>
      <c r="L95" s="144" t="s">
        <v>19</v>
      </c>
      <c r="M95" s="141"/>
      <c r="N95" s="141"/>
    </row>
    <row r="96" spans="1:14">
      <c r="B96" s="121" t="s">
        <v>726</v>
      </c>
      <c r="C96" s="141">
        <v>1</v>
      </c>
      <c r="D96" s="141">
        <v>113</v>
      </c>
      <c r="G96" s="121" t="s">
        <v>726</v>
      </c>
      <c r="H96" s="141">
        <v>1</v>
      </c>
      <c r="I96" s="141">
        <v>113</v>
      </c>
      <c r="L96" s="121" t="s">
        <v>726</v>
      </c>
      <c r="M96" s="141">
        <v>1</v>
      </c>
      <c r="N96" s="141">
        <v>113</v>
      </c>
    </row>
    <row r="97" spans="1:14">
      <c r="B97" s="122" t="s">
        <v>143</v>
      </c>
      <c r="C97" s="142">
        <v>2</v>
      </c>
      <c r="D97" s="142">
        <v>85</v>
      </c>
      <c r="G97" s="122" t="s">
        <v>143</v>
      </c>
      <c r="H97" s="142">
        <v>2</v>
      </c>
      <c r="I97" s="142">
        <v>85</v>
      </c>
      <c r="L97" s="122" t="s">
        <v>143</v>
      </c>
      <c r="M97" s="142">
        <v>2</v>
      </c>
      <c r="N97" s="142">
        <v>85</v>
      </c>
    </row>
    <row r="98" spans="1:14">
      <c r="B98" s="121" t="s">
        <v>142</v>
      </c>
      <c r="C98" s="141">
        <v>3</v>
      </c>
      <c r="D98" s="141">
        <v>90</v>
      </c>
      <c r="G98" s="121" t="s">
        <v>142</v>
      </c>
      <c r="H98" s="141">
        <v>3</v>
      </c>
      <c r="I98" s="141">
        <v>90</v>
      </c>
      <c r="L98" s="121" t="s">
        <v>142</v>
      </c>
      <c r="M98" s="141">
        <v>3</v>
      </c>
      <c r="N98" s="141">
        <v>90</v>
      </c>
    </row>
    <row r="99" spans="1:14">
      <c r="B99" s="121" t="s">
        <v>208</v>
      </c>
      <c r="C99" s="141">
        <v>4</v>
      </c>
      <c r="D99" s="141">
        <v>39</v>
      </c>
      <c r="G99" s="121" t="s">
        <v>208</v>
      </c>
      <c r="H99" s="141">
        <v>4</v>
      </c>
      <c r="I99" s="141">
        <v>39</v>
      </c>
      <c r="L99" s="121" t="s">
        <v>208</v>
      </c>
      <c r="M99" s="141">
        <v>4</v>
      </c>
      <c r="N99" s="141">
        <v>39</v>
      </c>
    </row>
    <row r="100" spans="1:14">
      <c r="B100" s="122" t="s">
        <v>332</v>
      </c>
      <c r="C100" s="142">
        <v>5</v>
      </c>
      <c r="D100" s="142">
        <v>96</v>
      </c>
      <c r="G100" s="122" t="s">
        <v>332</v>
      </c>
      <c r="H100" s="142">
        <v>5</v>
      </c>
      <c r="I100" s="142">
        <v>96</v>
      </c>
      <c r="L100" s="122" t="s">
        <v>332</v>
      </c>
      <c r="M100" s="142">
        <v>5</v>
      </c>
      <c r="N100" s="142">
        <v>96</v>
      </c>
    </row>
    <row r="101" spans="1:14">
      <c r="B101" s="121" t="s">
        <v>188</v>
      </c>
      <c r="C101" s="141">
        <v>6</v>
      </c>
      <c r="D101" s="141">
        <v>41</v>
      </c>
      <c r="G101" s="121" t="s">
        <v>188</v>
      </c>
      <c r="H101" s="141">
        <v>6</v>
      </c>
      <c r="I101" s="141">
        <v>41</v>
      </c>
      <c r="L101" s="121" t="s">
        <v>188</v>
      </c>
      <c r="M101" s="141">
        <v>6</v>
      </c>
      <c r="N101" s="141">
        <v>41</v>
      </c>
    </row>
    <row r="102" spans="1:14" ht="15.75" thickBot="1"/>
    <row r="103" spans="1:14">
      <c r="A103" t="s">
        <v>769</v>
      </c>
      <c r="B103" s="224">
        <v>16</v>
      </c>
      <c r="C103" s="225"/>
      <c r="D103" s="226"/>
      <c r="F103" t="s">
        <v>785</v>
      </c>
      <c r="G103" s="224">
        <v>16</v>
      </c>
      <c r="H103" s="225"/>
      <c r="I103" s="226"/>
      <c r="K103" t="s">
        <v>805</v>
      </c>
      <c r="L103" s="224">
        <v>16</v>
      </c>
      <c r="M103" s="225"/>
      <c r="N103" s="226"/>
    </row>
    <row r="104" spans="1:14">
      <c r="B104" s="227" t="s">
        <v>19</v>
      </c>
      <c r="C104" s="142"/>
      <c r="D104" s="228"/>
      <c r="G104" s="227" t="s">
        <v>19</v>
      </c>
      <c r="H104" s="142"/>
      <c r="I104" s="228"/>
      <c r="L104" s="227" t="s">
        <v>19</v>
      </c>
      <c r="M104" s="142"/>
      <c r="N104" s="228"/>
    </row>
    <row r="105" spans="1:14">
      <c r="B105" s="229" t="s">
        <v>49</v>
      </c>
      <c r="C105" s="141">
        <v>3</v>
      </c>
      <c r="D105" s="230">
        <v>58</v>
      </c>
      <c r="G105" s="229" t="s">
        <v>49</v>
      </c>
      <c r="H105" s="141">
        <v>3</v>
      </c>
      <c r="I105" s="230">
        <v>58</v>
      </c>
      <c r="L105" s="229" t="s">
        <v>49</v>
      </c>
      <c r="M105" s="141">
        <v>3</v>
      </c>
      <c r="N105" s="230">
        <v>58</v>
      </c>
    </row>
    <row r="106" spans="1:14">
      <c r="B106" s="231" t="s">
        <v>86</v>
      </c>
      <c r="C106" s="142">
        <v>4</v>
      </c>
      <c r="D106" s="228">
        <v>61</v>
      </c>
      <c r="G106" s="231" t="s">
        <v>86</v>
      </c>
      <c r="H106" s="142">
        <v>4</v>
      </c>
      <c r="I106" s="228">
        <v>61</v>
      </c>
      <c r="L106" s="231" t="s">
        <v>86</v>
      </c>
      <c r="M106" s="142">
        <v>4</v>
      </c>
      <c r="N106" s="228">
        <v>61</v>
      </c>
    </row>
    <row r="107" spans="1:14">
      <c r="B107" s="229" t="s">
        <v>727</v>
      </c>
      <c r="C107" s="141">
        <v>5</v>
      </c>
      <c r="D107" s="230">
        <v>146</v>
      </c>
      <c r="G107" s="229" t="s">
        <v>727</v>
      </c>
      <c r="H107" s="141">
        <v>5</v>
      </c>
      <c r="I107" s="230">
        <v>146</v>
      </c>
      <c r="L107" s="229" t="s">
        <v>727</v>
      </c>
      <c r="M107" s="141">
        <v>5</v>
      </c>
      <c r="N107" s="230">
        <v>146</v>
      </c>
    </row>
    <row r="108" spans="1:14">
      <c r="B108" s="232"/>
      <c r="C108" s="114"/>
      <c r="D108" s="233"/>
      <c r="G108" s="232"/>
      <c r="H108" s="114"/>
      <c r="I108" s="233"/>
      <c r="L108" s="232"/>
      <c r="M108" s="114"/>
      <c r="N108" s="233"/>
    </row>
    <row r="109" spans="1:14">
      <c r="B109" s="234">
        <v>18</v>
      </c>
      <c r="C109" s="143"/>
      <c r="D109" s="235"/>
      <c r="G109" s="234">
        <v>18</v>
      </c>
      <c r="H109" s="143"/>
      <c r="I109" s="235"/>
      <c r="L109" s="234">
        <v>18</v>
      </c>
      <c r="M109" s="143"/>
      <c r="N109" s="235"/>
    </row>
    <row r="110" spans="1:14">
      <c r="B110" s="236" t="s">
        <v>19</v>
      </c>
      <c r="C110" s="141"/>
      <c r="D110" s="230"/>
      <c r="G110" s="236" t="s">
        <v>19</v>
      </c>
      <c r="H110" s="141"/>
      <c r="I110" s="230"/>
      <c r="L110" s="236" t="s">
        <v>19</v>
      </c>
      <c r="M110" s="141"/>
      <c r="N110" s="230"/>
    </row>
    <row r="111" spans="1:14">
      <c r="B111" s="231" t="s">
        <v>68</v>
      </c>
      <c r="C111" s="142">
        <v>6</v>
      </c>
      <c r="D111" s="228">
        <v>60</v>
      </c>
      <c r="G111" s="231" t="s">
        <v>68</v>
      </c>
      <c r="H111" s="142">
        <v>6</v>
      </c>
      <c r="I111" s="228">
        <v>60</v>
      </c>
      <c r="L111" s="231" t="s">
        <v>68</v>
      </c>
      <c r="M111" s="142">
        <v>6</v>
      </c>
      <c r="N111" s="228">
        <v>60</v>
      </c>
    </row>
    <row r="112" spans="1:14" ht="15.75" thickBot="1">
      <c r="B112" s="237" t="s">
        <v>374</v>
      </c>
      <c r="C112" s="238">
        <v>7</v>
      </c>
      <c r="D112" s="239">
        <v>186</v>
      </c>
      <c r="G112" s="237" t="s">
        <v>374</v>
      </c>
      <c r="H112" s="238">
        <v>7</v>
      </c>
      <c r="I112" s="239">
        <v>186</v>
      </c>
      <c r="L112" s="237" t="s">
        <v>374</v>
      </c>
      <c r="M112" s="238">
        <v>7</v>
      </c>
      <c r="N112" s="239">
        <v>186</v>
      </c>
    </row>
    <row r="114" spans="1:14">
      <c r="A114" t="s">
        <v>770</v>
      </c>
      <c r="B114" s="236" t="s">
        <v>798</v>
      </c>
      <c r="C114" s="141"/>
      <c r="D114" s="230"/>
      <c r="F114" t="s">
        <v>786</v>
      </c>
      <c r="G114" s="236" t="s">
        <v>798</v>
      </c>
      <c r="H114" s="141"/>
      <c r="I114" s="230"/>
    </row>
    <row r="115" spans="1:14">
      <c r="B115" s="231"/>
      <c r="C115" s="142">
        <v>1</v>
      </c>
      <c r="D115" s="228">
        <v>166</v>
      </c>
      <c r="G115" s="231"/>
      <c r="H115" s="142">
        <v>1</v>
      </c>
      <c r="I115" s="228">
        <v>166</v>
      </c>
    </row>
    <row r="116" spans="1:14">
      <c r="B116" s="229"/>
      <c r="C116" s="141">
        <v>2</v>
      </c>
      <c r="D116" s="230">
        <v>167</v>
      </c>
      <c r="G116" s="229"/>
      <c r="H116" s="141">
        <v>2</v>
      </c>
      <c r="I116" s="230">
        <v>167</v>
      </c>
    </row>
    <row r="117" spans="1:14">
      <c r="B117" s="231"/>
      <c r="C117" s="142">
        <v>3</v>
      </c>
      <c r="D117" s="228">
        <v>168</v>
      </c>
      <c r="G117" s="231"/>
      <c r="H117" s="142">
        <v>3</v>
      </c>
      <c r="I117" s="228">
        <v>168</v>
      </c>
    </row>
    <row r="118" spans="1:14">
      <c r="B118" s="236"/>
      <c r="C118" s="141">
        <v>4</v>
      </c>
      <c r="D118" s="230">
        <v>170</v>
      </c>
      <c r="G118" s="236"/>
      <c r="H118" s="141">
        <v>4</v>
      </c>
      <c r="I118" s="230">
        <v>170</v>
      </c>
    </row>
    <row r="119" spans="1:14">
      <c r="B119" s="231"/>
      <c r="C119" s="142">
        <v>5</v>
      </c>
      <c r="D119" s="228">
        <v>120</v>
      </c>
      <c r="G119" s="231"/>
      <c r="H119" s="142">
        <v>5</v>
      </c>
      <c r="I119" s="228">
        <v>120</v>
      </c>
    </row>
    <row r="120" spans="1:14">
      <c r="B120" s="229"/>
      <c r="C120" s="141">
        <v>6</v>
      </c>
      <c r="D120" s="230">
        <v>123</v>
      </c>
      <c r="G120" s="229"/>
      <c r="H120" s="141">
        <v>6</v>
      </c>
      <c r="I120" s="230">
        <v>123</v>
      </c>
    </row>
    <row r="121" spans="1:14">
      <c r="B121" s="231"/>
      <c r="C121" s="142">
        <v>7</v>
      </c>
      <c r="D121" s="228">
        <v>124</v>
      </c>
      <c r="G121" s="231"/>
      <c r="H121" s="142">
        <v>7</v>
      </c>
      <c r="I121" s="228">
        <v>124</v>
      </c>
    </row>
    <row r="122" spans="1:14" ht="15.75" thickBot="1">
      <c r="B122" s="237"/>
      <c r="C122" s="238">
        <v>8</v>
      </c>
      <c r="D122" s="239">
        <v>126</v>
      </c>
      <c r="G122" s="237"/>
      <c r="H122" s="238">
        <v>8</v>
      </c>
      <c r="I122" s="239">
        <v>126</v>
      </c>
    </row>
    <row r="124" spans="1:14">
      <c r="A124" t="s">
        <v>771</v>
      </c>
      <c r="B124" s="261">
        <v>16</v>
      </c>
      <c r="C124" s="145"/>
      <c r="D124" s="146"/>
      <c r="F124" t="s">
        <v>787</v>
      </c>
      <c r="G124" s="261">
        <v>16</v>
      </c>
      <c r="H124" s="145"/>
      <c r="I124" s="146"/>
      <c r="K124" t="s">
        <v>806</v>
      </c>
      <c r="L124" s="261">
        <v>16</v>
      </c>
      <c r="M124" s="145"/>
      <c r="N124" s="146"/>
    </row>
    <row r="125" spans="1:14">
      <c r="B125" s="248" t="s">
        <v>9</v>
      </c>
      <c r="C125" s="142"/>
      <c r="D125" s="250"/>
      <c r="G125" s="248" t="s">
        <v>9</v>
      </c>
      <c r="H125" s="142"/>
      <c r="I125" s="250"/>
      <c r="L125" s="248" t="s">
        <v>9</v>
      </c>
      <c r="M125" s="142"/>
      <c r="N125" s="250"/>
    </row>
    <row r="126" spans="1:14">
      <c r="B126" s="251" t="s">
        <v>285</v>
      </c>
      <c r="C126" s="216">
        <v>2</v>
      </c>
      <c r="D126" s="262">
        <v>45</v>
      </c>
      <c r="G126" s="251" t="s">
        <v>285</v>
      </c>
      <c r="H126" s="216">
        <v>2</v>
      </c>
      <c r="I126" s="262">
        <v>45</v>
      </c>
      <c r="L126" s="251" t="s">
        <v>285</v>
      </c>
      <c r="M126" s="216">
        <v>2</v>
      </c>
      <c r="N126" s="262">
        <v>45</v>
      </c>
    </row>
    <row r="127" spans="1:14">
      <c r="B127" s="249" t="s">
        <v>41</v>
      </c>
      <c r="C127" s="217">
        <v>3</v>
      </c>
      <c r="D127" s="263">
        <v>50</v>
      </c>
      <c r="G127" s="249" t="s">
        <v>41</v>
      </c>
      <c r="H127" s="217">
        <v>3</v>
      </c>
      <c r="I127" s="263">
        <v>50</v>
      </c>
      <c r="L127" s="249" t="s">
        <v>41</v>
      </c>
      <c r="M127" s="217">
        <v>3</v>
      </c>
      <c r="N127" s="263">
        <v>50</v>
      </c>
    </row>
    <row r="128" spans="1:14">
      <c r="B128" s="251" t="s">
        <v>492</v>
      </c>
      <c r="C128" s="216">
        <v>4</v>
      </c>
      <c r="D128" s="262">
        <v>122</v>
      </c>
      <c r="G128" s="251" t="s">
        <v>492</v>
      </c>
      <c r="H128" s="216">
        <v>4</v>
      </c>
      <c r="I128" s="262">
        <v>122</v>
      </c>
      <c r="L128" s="251" t="s">
        <v>492</v>
      </c>
      <c r="M128" s="216">
        <v>4</v>
      </c>
      <c r="N128" s="262">
        <v>122</v>
      </c>
    </row>
    <row r="129" spans="1:14">
      <c r="B129" s="249" t="s">
        <v>48</v>
      </c>
      <c r="C129" s="217">
        <v>5</v>
      </c>
      <c r="D129" s="263">
        <v>47</v>
      </c>
      <c r="G129" s="249" t="s">
        <v>48</v>
      </c>
      <c r="H129" s="217">
        <v>5</v>
      </c>
      <c r="I129" s="263">
        <v>47</v>
      </c>
      <c r="L129" s="249" t="s">
        <v>48</v>
      </c>
      <c r="M129" s="217">
        <v>5</v>
      </c>
      <c r="N129" s="263">
        <v>47</v>
      </c>
    </row>
    <row r="130" spans="1:14">
      <c r="B130" s="253" t="s">
        <v>42</v>
      </c>
      <c r="C130" s="264">
        <v>6</v>
      </c>
      <c r="D130" s="265">
        <v>55</v>
      </c>
      <c r="G130" s="253" t="s">
        <v>42</v>
      </c>
      <c r="H130" s="264">
        <v>6</v>
      </c>
      <c r="I130" s="265">
        <v>55</v>
      </c>
      <c r="L130" s="253" t="s">
        <v>42</v>
      </c>
      <c r="M130" s="264">
        <v>6</v>
      </c>
      <c r="N130" s="265">
        <v>55</v>
      </c>
    </row>
    <row r="131" spans="1:14">
      <c r="B131" s="122"/>
      <c r="C131" s="142"/>
      <c r="D131" s="142"/>
      <c r="G131" s="122"/>
      <c r="H131" s="142"/>
      <c r="I131" s="142"/>
      <c r="L131" s="122"/>
      <c r="M131" s="142"/>
      <c r="N131" s="142"/>
    </row>
    <row r="132" spans="1:14">
      <c r="A132" t="s">
        <v>772</v>
      </c>
      <c r="B132" s="259">
        <v>18</v>
      </c>
      <c r="C132" s="145"/>
      <c r="D132" s="146"/>
      <c r="F132" t="s">
        <v>788</v>
      </c>
      <c r="G132" s="259">
        <v>18</v>
      </c>
      <c r="H132" s="145"/>
      <c r="I132" s="146"/>
      <c r="K132" t="s">
        <v>807</v>
      </c>
      <c r="L132" s="259">
        <v>18</v>
      </c>
      <c r="M132" s="145"/>
      <c r="N132" s="146"/>
    </row>
    <row r="133" spans="1:14">
      <c r="B133" s="248" t="s">
        <v>9</v>
      </c>
      <c r="C133" s="142"/>
      <c r="D133" s="250"/>
      <c r="G133" s="248" t="s">
        <v>9</v>
      </c>
      <c r="H133" s="142"/>
      <c r="I133" s="250"/>
      <c r="L133" s="248" t="s">
        <v>9</v>
      </c>
      <c r="M133" s="142"/>
      <c r="N133" s="250"/>
    </row>
    <row r="134" spans="1:14">
      <c r="B134" s="251" t="s">
        <v>418</v>
      </c>
      <c r="C134" s="216">
        <v>2</v>
      </c>
      <c r="D134" s="262">
        <v>184</v>
      </c>
      <c r="G134" s="251" t="s">
        <v>418</v>
      </c>
      <c r="H134" s="216">
        <v>2</v>
      </c>
      <c r="I134" s="262">
        <v>184</v>
      </c>
      <c r="L134" s="251" t="s">
        <v>418</v>
      </c>
      <c r="M134" s="216">
        <v>2</v>
      </c>
      <c r="N134" s="262">
        <v>184</v>
      </c>
    </row>
    <row r="135" spans="1:14">
      <c r="B135" s="249" t="s">
        <v>62</v>
      </c>
      <c r="C135" s="217">
        <v>3</v>
      </c>
      <c r="D135" s="263">
        <v>185</v>
      </c>
      <c r="G135" s="249" t="s">
        <v>62</v>
      </c>
      <c r="H135" s="217">
        <v>3</v>
      </c>
      <c r="I135" s="263">
        <v>185</v>
      </c>
      <c r="L135" s="249" t="s">
        <v>62</v>
      </c>
      <c r="M135" s="217">
        <v>3</v>
      </c>
      <c r="N135" s="263">
        <v>185</v>
      </c>
    </row>
    <row r="136" spans="1:14">
      <c r="B136" s="251" t="s">
        <v>53</v>
      </c>
      <c r="C136" s="216">
        <v>4</v>
      </c>
      <c r="D136" s="262">
        <v>82</v>
      </c>
      <c r="G136" s="251" t="s">
        <v>53</v>
      </c>
      <c r="H136" s="216">
        <v>4</v>
      </c>
      <c r="I136" s="262">
        <v>82</v>
      </c>
      <c r="L136" s="251" t="s">
        <v>53</v>
      </c>
      <c r="M136" s="216">
        <v>4</v>
      </c>
      <c r="N136" s="262">
        <v>82</v>
      </c>
    </row>
    <row r="137" spans="1:14">
      <c r="B137" s="249" t="s">
        <v>54</v>
      </c>
      <c r="C137" s="217">
        <v>5</v>
      </c>
      <c r="D137" s="263">
        <v>88</v>
      </c>
      <c r="G137" s="249" t="s">
        <v>54</v>
      </c>
      <c r="H137" s="217">
        <v>5</v>
      </c>
      <c r="I137" s="263">
        <v>88</v>
      </c>
      <c r="L137" s="249" t="s">
        <v>54</v>
      </c>
      <c r="M137" s="217">
        <v>5</v>
      </c>
      <c r="N137" s="263">
        <v>88</v>
      </c>
    </row>
    <row r="138" spans="1:14">
      <c r="B138" s="251" t="s">
        <v>65</v>
      </c>
      <c r="C138" s="216">
        <v>6</v>
      </c>
      <c r="D138" s="262">
        <v>17</v>
      </c>
      <c r="G138" s="251" t="s">
        <v>65</v>
      </c>
      <c r="H138" s="216">
        <v>6</v>
      </c>
      <c r="I138" s="262">
        <v>17</v>
      </c>
      <c r="L138" s="251" t="s">
        <v>65</v>
      </c>
      <c r="M138" s="216">
        <v>6</v>
      </c>
      <c r="N138" s="262">
        <v>17</v>
      </c>
    </row>
    <row r="139" spans="1:14">
      <c r="B139" s="256" t="s">
        <v>526</v>
      </c>
      <c r="C139" s="257">
        <v>7</v>
      </c>
      <c r="D139" s="258">
        <v>179</v>
      </c>
      <c r="G139" s="256" t="s">
        <v>526</v>
      </c>
      <c r="H139" s="257">
        <v>7</v>
      </c>
      <c r="I139" s="258">
        <v>179</v>
      </c>
      <c r="L139" s="256" t="s">
        <v>526</v>
      </c>
      <c r="M139" s="257">
        <v>7</v>
      </c>
      <c r="N139" s="258">
        <v>179</v>
      </c>
    </row>
    <row r="141" spans="1:14">
      <c r="A141" t="s">
        <v>773</v>
      </c>
      <c r="B141" s="259">
        <v>18</v>
      </c>
      <c r="C141" s="145"/>
      <c r="D141" s="146"/>
      <c r="F141" t="s">
        <v>789</v>
      </c>
      <c r="G141" s="259">
        <v>18</v>
      </c>
      <c r="H141" s="145"/>
      <c r="I141" s="146"/>
      <c r="K141" t="s">
        <v>794</v>
      </c>
      <c r="L141" s="259">
        <v>18</v>
      </c>
      <c r="M141" s="145"/>
      <c r="N141" s="146"/>
    </row>
    <row r="142" spans="1:14">
      <c r="B142" s="248" t="s">
        <v>9</v>
      </c>
      <c r="C142" s="114"/>
      <c r="D142" s="148"/>
      <c r="G142" s="248" t="s">
        <v>9</v>
      </c>
      <c r="H142" s="114"/>
      <c r="I142" s="148"/>
      <c r="L142" s="248" t="s">
        <v>9</v>
      </c>
      <c r="M142" s="114"/>
      <c r="N142" s="148"/>
    </row>
    <row r="143" spans="1:14">
      <c r="B143" s="251" t="s">
        <v>706</v>
      </c>
      <c r="C143" s="216">
        <v>2</v>
      </c>
      <c r="D143" s="262">
        <v>181</v>
      </c>
      <c r="G143" s="251" t="s">
        <v>706</v>
      </c>
      <c r="H143" s="216">
        <v>2</v>
      </c>
      <c r="I143" s="262">
        <v>181</v>
      </c>
      <c r="L143" s="251" t="s">
        <v>706</v>
      </c>
      <c r="M143" s="216">
        <v>2</v>
      </c>
      <c r="N143" s="262">
        <v>181</v>
      </c>
    </row>
    <row r="144" spans="1:14">
      <c r="B144" s="249" t="s">
        <v>663</v>
      </c>
      <c r="C144" s="217">
        <v>3</v>
      </c>
      <c r="D144" s="263">
        <v>182</v>
      </c>
      <c r="G144" s="249" t="s">
        <v>663</v>
      </c>
      <c r="H144" s="217">
        <v>3</v>
      </c>
      <c r="I144" s="263">
        <v>182</v>
      </c>
      <c r="L144" s="249" t="s">
        <v>663</v>
      </c>
      <c r="M144" s="217">
        <v>3</v>
      </c>
      <c r="N144" s="263">
        <v>182</v>
      </c>
    </row>
    <row r="145" spans="1:14">
      <c r="B145" s="251" t="s">
        <v>256</v>
      </c>
      <c r="C145" s="216">
        <v>4</v>
      </c>
      <c r="D145" s="262">
        <v>83</v>
      </c>
      <c r="G145" s="251" t="s">
        <v>256</v>
      </c>
      <c r="H145" s="216">
        <v>4</v>
      </c>
      <c r="I145" s="262">
        <v>83</v>
      </c>
      <c r="L145" s="251" t="s">
        <v>256</v>
      </c>
      <c r="M145" s="216">
        <v>4</v>
      </c>
      <c r="N145" s="262">
        <v>83</v>
      </c>
    </row>
    <row r="146" spans="1:14">
      <c r="B146" s="249" t="s">
        <v>60</v>
      </c>
      <c r="C146" s="217">
        <v>5</v>
      </c>
      <c r="D146" s="263">
        <v>68</v>
      </c>
      <c r="G146" s="249" t="s">
        <v>60</v>
      </c>
      <c r="H146" s="217">
        <v>5</v>
      </c>
      <c r="I146" s="263">
        <v>68</v>
      </c>
      <c r="L146" s="249" t="s">
        <v>60</v>
      </c>
      <c r="M146" s="217">
        <v>5</v>
      </c>
      <c r="N146" s="263">
        <v>68</v>
      </c>
    </row>
    <row r="147" spans="1:14">
      <c r="B147" s="253" t="s">
        <v>721</v>
      </c>
      <c r="C147" s="264">
        <v>6</v>
      </c>
      <c r="D147" s="265">
        <v>189</v>
      </c>
      <c r="G147" s="253" t="s">
        <v>721</v>
      </c>
      <c r="H147" s="264">
        <v>6</v>
      </c>
      <c r="I147" s="265">
        <v>189</v>
      </c>
      <c r="L147" s="253" t="s">
        <v>721</v>
      </c>
      <c r="M147" s="264">
        <v>6</v>
      </c>
      <c r="N147" s="265">
        <v>189</v>
      </c>
    </row>
    <row r="149" spans="1:14">
      <c r="A149" t="s">
        <v>774</v>
      </c>
      <c r="B149" s="236" t="s">
        <v>798</v>
      </c>
      <c r="C149" s="141"/>
      <c r="D149" s="230"/>
      <c r="F149" t="s">
        <v>790</v>
      </c>
      <c r="G149" s="236" t="s">
        <v>798</v>
      </c>
      <c r="H149" s="141"/>
      <c r="I149" s="230"/>
    </row>
    <row r="150" spans="1:14">
      <c r="B150" s="231"/>
      <c r="C150" s="142">
        <v>1</v>
      </c>
      <c r="D150" s="228">
        <v>127</v>
      </c>
      <c r="G150" s="231"/>
      <c r="H150" s="142">
        <v>1</v>
      </c>
      <c r="I150" s="228">
        <v>127</v>
      </c>
    </row>
    <row r="151" spans="1:14">
      <c r="B151" s="229"/>
      <c r="C151" s="141">
        <v>2</v>
      </c>
      <c r="D151" s="230">
        <v>129</v>
      </c>
      <c r="G151" s="229"/>
      <c r="H151" s="141">
        <v>2</v>
      </c>
      <c r="I151" s="230">
        <v>129</v>
      </c>
    </row>
    <row r="152" spans="1:14">
      <c r="B152" s="231"/>
      <c r="C152" s="142">
        <v>3</v>
      </c>
      <c r="D152" s="228">
        <v>130</v>
      </c>
      <c r="G152" s="231"/>
      <c r="H152" s="142">
        <v>3</v>
      </c>
      <c r="I152" s="228">
        <v>130</v>
      </c>
    </row>
    <row r="153" spans="1:14">
      <c r="B153" s="236"/>
      <c r="C153" s="141">
        <v>4</v>
      </c>
      <c r="D153" s="230"/>
      <c r="G153" s="236"/>
      <c r="H153" s="141">
        <v>4</v>
      </c>
      <c r="I153" s="230"/>
    </row>
    <row r="154" spans="1:14">
      <c r="B154" s="231"/>
      <c r="C154" s="142">
        <v>5</v>
      </c>
      <c r="D154" s="228"/>
      <c r="G154" s="231"/>
      <c r="H154" s="142">
        <v>5</v>
      </c>
      <c r="I154" s="228"/>
    </row>
    <row r="155" spans="1:14">
      <c r="B155" s="229"/>
      <c r="C155" s="141">
        <v>6</v>
      </c>
      <c r="D155" s="230"/>
      <c r="G155" s="229"/>
      <c r="H155" s="141">
        <v>6</v>
      </c>
      <c r="I155" s="230"/>
    </row>
    <row r="156" spans="1:14">
      <c r="B156" s="231"/>
      <c r="C156" s="142">
        <v>7</v>
      </c>
      <c r="D156" s="228"/>
      <c r="G156" s="231"/>
      <c r="H156" s="142">
        <v>7</v>
      </c>
      <c r="I156" s="228"/>
    </row>
    <row r="157" spans="1:14" ht="15.75" thickBot="1">
      <c r="B157" s="237"/>
      <c r="C157" s="238">
        <v>8</v>
      </c>
      <c r="D157" s="239"/>
      <c r="G157" s="237"/>
      <c r="H157" s="238">
        <v>8</v>
      </c>
      <c r="I157" s="239"/>
    </row>
  </sheetData>
  <sortState ref="B86:C91">
    <sortCondition ref="C86:C91"/>
  </sortState>
  <pageMargins left="0.17" right="0.17" top="0.34" bottom="0.17" header="0.3" footer="0.17"/>
  <pageSetup paperSize="9" scale="55" fitToHeight="2" orientation="portrait" r:id="rId1"/>
  <rowBreaks count="1" manualBreakCount="1">
    <brk id="7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D23" sqref="D23"/>
    </sheetView>
  </sheetViews>
  <sheetFormatPr defaultRowHeight="15"/>
  <cols>
    <col min="1" max="1" width="19.5703125" customWidth="1"/>
    <col min="2" max="2" width="18.85546875" customWidth="1"/>
    <col min="3" max="3" width="36.140625" customWidth="1"/>
    <col min="4" max="4" width="20.85546875" customWidth="1"/>
    <col min="5" max="5" width="16.7109375" customWidth="1"/>
    <col min="10" max="10" width="11.7109375" customWidth="1"/>
    <col min="11" max="11" width="26.42578125" customWidth="1"/>
  </cols>
  <sheetData>
    <row r="1" spans="1:7">
      <c r="A1" s="22" t="s">
        <v>667</v>
      </c>
      <c r="F1" s="22" t="s">
        <v>154</v>
      </c>
    </row>
    <row r="3" spans="1:7">
      <c r="A3" s="18" t="s">
        <v>137</v>
      </c>
      <c r="B3" s="18" t="s">
        <v>138</v>
      </c>
      <c r="C3" s="18" t="s">
        <v>139</v>
      </c>
      <c r="D3" s="18" t="s">
        <v>136</v>
      </c>
      <c r="F3" s="24" t="s">
        <v>126</v>
      </c>
      <c r="G3" s="24" t="s">
        <v>127</v>
      </c>
    </row>
    <row r="4" spans="1:7">
      <c r="A4" s="23">
        <v>42756</v>
      </c>
      <c r="B4" t="s">
        <v>241</v>
      </c>
      <c r="D4" s="49" t="s">
        <v>668</v>
      </c>
      <c r="F4">
        <v>1</v>
      </c>
      <c r="G4">
        <v>26</v>
      </c>
    </row>
    <row r="5" spans="1:7">
      <c r="A5" s="23">
        <v>42777</v>
      </c>
      <c r="B5" t="s">
        <v>121</v>
      </c>
      <c r="D5" t="s">
        <v>371</v>
      </c>
      <c r="F5">
        <v>2</v>
      </c>
      <c r="G5">
        <v>22</v>
      </c>
    </row>
    <row r="6" spans="1:7">
      <c r="A6" s="23">
        <v>42798</v>
      </c>
      <c r="B6" t="s">
        <v>242</v>
      </c>
      <c r="D6" t="s">
        <v>371</v>
      </c>
      <c r="F6">
        <v>3</v>
      </c>
      <c r="G6">
        <v>19</v>
      </c>
    </row>
    <row r="7" spans="1:7">
      <c r="A7" s="48"/>
      <c r="B7" s="49" t="s">
        <v>230</v>
      </c>
      <c r="C7" s="49" t="s">
        <v>122</v>
      </c>
      <c r="D7" s="49"/>
      <c r="F7">
        <v>4</v>
      </c>
      <c r="G7">
        <v>17</v>
      </c>
    </row>
    <row r="8" spans="1:7">
      <c r="A8" s="48"/>
      <c r="B8" s="49" t="s">
        <v>128</v>
      </c>
      <c r="C8" s="49" t="s">
        <v>122</v>
      </c>
      <c r="D8" s="49"/>
      <c r="F8">
        <v>5</v>
      </c>
      <c r="G8">
        <v>16</v>
      </c>
    </row>
    <row r="9" spans="1:7">
      <c r="F9">
        <v>6</v>
      </c>
      <c r="G9">
        <v>15</v>
      </c>
    </row>
    <row r="10" spans="1:7">
      <c r="A10" s="48"/>
      <c r="B10" s="49" t="s">
        <v>237</v>
      </c>
      <c r="C10" s="49" t="s">
        <v>123</v>
      </c>
      <c r="D10" s="49"/>
      <c r="F10">
        <v>7</v>
      </c>
      <c r="G10">
        <v>14</v>
      </c>
    </row>
    <row r="11" spans="1:7">
      <c r="F11">
        <v>8</v>
      </c>
      <c r="G11">
        <v>13</v>
      </c>
    </row>
    <row r="12" spans="1:7">
      <c r="A12" s="48"/>
      <c r="B12" s="49" t="s">
        <v>280</v>
      </c>
      <c r="C12" s="49" t="s">
        <v>243</v>
      </c>
      <c r="D12" s="49"/>
      <c r="F12">
        <v>9</v>
      </c>
      <c r="G12">
        <v>12</v>
      </c>
    </row>
    <row r="13" spans="1:7">
      <c r="A13" s="48"/>
      <c r="B13" s="49" t="s">
        <v>283</v>
      </c>
      <c r="C13" s="49" t="s">
        <v>123</v>
      </c>
      <c r="D13" s="49"/>
      <c r="F13">
        <v>10</v>
      </c>
      <c r="G13">
        <v>11</v>
      </c>
    </row>
    <row r="14" spans="1:7">
      <c r="A14" s="48"/>
      <c r="B14" s="49" t="s">
        <v>238</v>
      </c>
      <c r="C14" s="49" t="s">
        <v>123</v>
      </c>
      <c r="D14" s="49"/>
      <c r="F14">
        <v>11</v>
      </c>
      <c r="G14">
        <v>10</v>
      </c>
    </row>
    <row r="15" spans="1:7">
      <c r="A15" s="48"/>
      <c r="B15" s="49" t="s">
        <v>240</v>
      </c>
      <c r="C15" s="49" t="s">
        <v>244</v>
      </c>
      <c r="D15" s="49"/>
      <c r="F15">
        <v>12</v>
      </c>
      <c r="G15">
        <v>9</v>
      </c>
    </row>
    <row r="16" spans="1:7">
      <c r="A16" s="48"/>
      <c r="B16" s="49" t="s">
        <v>284</v>
      </c>
      <c r="C16" s="49" t="s">
        <v>245</v>
      </c>
      <c r="D16" s="49"/>
      <c r="F16">
        <v>13</v>
      </c>
      <c r="G16">
        <v>8</v>
      </c>
    </row>
    <row r="17" spans="1:7">
      <c r="A17" s="35"/>
      <c r="B17" s="30"/>
      <c r="C17" s="30"/>
      <c r="D17" s="30"/>
      <c r="F17">
        <v>14</v>
      </c>
      <c r="G17">
        <v>7</v>
      </c>
    </row>
    <row r="18" spans="1:7">
      <c r="A18" s="30"/>
      <c r="B18" s="30"/>
      <c r="C18" s="30"/>
      <c r="D18" s="30"/>
      <c r="F18">
        <v>15</v>
      </c>
      <c r="G18">
        <v>6</v>
      </c>
    </row>
    <row r="19" spans="1:7">
      <c r="F19">
        <v>16</v>
      </c>
      <c r="G19">
        <v>5</v>
      </c>
    </row>
    <row r="20" spans="1:7">
      <c r="A20" s="18" t="s">
        <v>125</v>
      </c>
      <c r="F20">
        <v>17</v>
      </c>
      <c r="G20">
        <v>4</v>
      </c>
    </row>
    <row r="21" spans="1:7">
      <c r="F21">
        <v>18</v>
      </c>
      <c r="G21">
        <v>3</v>
      </c>
    </row>
    <row r="22" spans="1:7">
      <c r="F22">
        <v>19</v>
      </c>
      <c r="G22">
        <v>2</v>
      </c>
    </row>
    <row r="23" spans="1:7">
      <c r="E23" s="30"/>
      <c r="F23">
        <v>20</v>
      </c>
      <c r="G23">
        <v>1</v>
      </c>
    </row>
    <row r="24" spans="1:7">
      <c r="F24">
        <v>21</v>
      </c>
      <c r="G24">
        <v>1</v>
      </c>
    </row>
    <row r="25" spans="1:7">
      <c r="A25" s="36" t="s">
        <v>206</v>
      </c>
      <c r="B25" s="30"/>
      <c r="C25" s="30"/>
      <c r="D25" s="30"/>
      <c r="F25">
        <v>22</v>
      </c>
      <c r="G25">
        <v>1</v>
      </c>
    </row>
    <row r="26" spans="1:7">
      <c r="A26" s="48"/>
      <c r="B26" s="49" t="s">
        <v>231</v>
      </c>
      <c r="C26" s="49" t="s">
        <v>232</v>
      </c>
      <c r="D26" s="49" t="s">
        <v>236</v>
      </c>
      <c r="E26" s="30"/>
      <c r="F26">
        <v>23</v>
      </c>
      <c r="G26">
        <v>1</v>
      </c>
    </row>
    <row r="27" spans="1:7">
      <c r="A27" s="48"/>
      <c r="B27" s="49" t="s">
        <v>234</v>
      </c>
      <c r="C27" s="49" t="s">
        <v>235</v>
      </c>
      <c r="D27" s="49" t="s">
        <v>236</v>
      </c>
      <c r="E27" s="30"/>
      <c r="F27">
        <v>24</v>
      </c>
      <c r="G27">
        <v>1</v>
      </c>
    </row>
    <row r="28" spans="1:7">
      <c r="A28" s="48"/>
      <c r="B28" s="49" t="s">
        <v>239</v>
      </c>
      <c r="C28" s="49" t="s">
        <v>233</v>
      </c>
      <c r="D28" s="49" t="s">
        <v>124</v>
      </c>
      <c r="F28">
        <v>25</v>
      </c>
      <c r="G28">
        <v>1</v>
      </c>
    </row>
    <row r="29" spans="1:7">
      <c r="A29" s="30"/>
      <c r="B29" s="30"/>
      <c r="C29" s="30"/>
      <c r="D29" s="30"/>
      <c r="F29" t="s">
        <v>424</v>
      </c>
      <c r="G29">
        <v>0</v>
      </c>
    </row>
    <row r="30" spans="1:7">
      <c r="F30" t="s">
        <v>430</v>
      </c>
      <c r="G30">
        <v>0</v>
      </c>
    </row>
  </sheetData>
  <pageMargins left="0.31496062992125984" right="0.27559055118110237" top="0.34" bottom="0.24" header="0.17" footer="0.18"/>
  <pageSetup paperSize="9" scale="20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48"/>
  <sheetViews>
    <sheetView topLeftCell="A13" workbookViewId="0">
      <selection activeCell="P13" sqref="P1:R1048576"/>
    </sheetView>
  </sheetViews>
  <sheetFormatPr defaultRowHeight="15"/>
  <cols>
    <col min="3" max="3" width="13" customWidth="1"/>
    <col min="4" max="4" width="13.140625" customWidth="1"/>
    <col min="13" max="13" width="9.140625" style="340"/>
  </cols>
  <sheetData>
    <row r="2" spans="2:14">
      <c r="B2" s="362">
        <v>11360</v>
      </c>
      <c r="C2" s="362" t="s">
        <v>1853</v>
      </c>
      <c r="D2" s="362" t="s">
        <v>1854</v>
      </c>
      <c r="E2" s="362" t="s">
        <v>1855</v>
      </c>
      <c r="F2" s="362" t="s">
        <v>1851</v>
      </c>
      <c r="G2" s="362" t="s">
        <v>1852</v>
      </c>
      <c r="I2">
        <f>VLOOKUP(B2,Table2[GCU Number],1,0)</f>
        <v>11360</v>
      </c>
      <c r="L2">
        <v>1054</v>
      </c>
      <c r="M2" s="362">
        <v>1054</v>
      </c>
      <c r="N2">
        <f>L2-M2</f>
        <v>0</v>
      </c>
    </row>
    <row r="3" spans="2:14">
      <c r="B3" s="362">
        <v>10957</v>
      </c>
      <c r="C3" s="362" t="s">
        <v>1856</v>
      </c>
      <c r="D3" s="362" t="s">
        <v>1857</v>
      </c>
      <c r="E3" s="362" t="s">
        <v>1858</v>
      </c>
      <c r="F3" s="362" t="s">
        <v>1851</v>
      </c>
      <c r="G3" s="362" t="s">
        <v>1859</v>
      </c>
      <c r="I3" s="340">
        <f>VLOOKUP(B3,Table2[GCU Number],1,0)</f>
        <v>10957</v>
      </c>
      <c r="L3">
        <v>3784</v>
      </c>
      <c r="M3" s="362">
        <v>3784</v>
      </c>
      <c r="N3" s="340">
        <f t="shared" ref="N3:N45" si="0">L3-M3</f>
        <v>0</v>
      </c>
    </row>
    <row r="4" spans="2:14">
      <c r="B4" s="362">
        <v>10151</v>
      </c>
      <c r="C4" s="362" t="s">
        <v>1860</v>
      </c>
      <c r="D4" s="362" t="s">
        <v>1861</v>
      </c>
      <c r="E4" s="362" t="s">
        <v>1850</v>
      </c>
      <c r="F4" s="362" t="s">
        <v>1851</v>
      </c>
      <c r="G4" s="362" t="s">
        <v>1859</v>
      </c>
      <c r="I4" s="340">
        <f>VLOOKUP(B4,Table2[GCU Number],1,0)</f>
        <v>10151</v>
      </c>
      <c r="L4">
        <v>3849</v>
      </c>
      <c r="M4" s="362">
        <v>3849</v>
      </c>
      <c r="N4" s="340">
        <f t="shared" si="0"/>
        <v>0</v>
      </c>
    </row>
    <row r="5" spans="2:14">
      <c r="B5" s="362">
        <v>10092</v>
      </c>
      <c r="C5" s="362" t="s">
        <v>1862</v>
      </c>
      <c r="D5" s="362" t="s">
        <v>1863</v>
      </c>
      <c r="E5" s="362" t="s">
        <v>1850</v>
      </c>
      <c r="F5" s="362" t="s">
        <v>1851</v>
      </c>
      <c r="G5" s="362" t="s">
        <v>1859</v>
      </c>
      <c r="I5" s="340">
        <f>VLOOKUP(B5,Table2[GCU Number],1,0)</f>
        <v>10092</v>
      </c>
      <c r="L5">
        <v>3878</v>
      </c>
      <c r="M5" s="362">
        <v>3878</v>
      </c>
      <c r="N5" s="340">
        <f t="shared" si="0"/>
        <v>0</v>
      </c>
    </row>
    <row r="6" spans="2:14">
      <c r="B6" s="362">
        <v>3849</v>
      </c>
      <c r="C6" s="362" t="s">
        <v>1864</v>
      </c>
      <c r="D6" s="362" t="s">
        <v>1865</v>
      </c>
      <c r="E6" s="362" t="s">
        <v>1850</v>
      </c>
      <c r="F6" s="362" t="s">
        <v>1851</v>
      </c>
      <c r="G6" s="362" t="s">
        <v>1859</v>
      </c>
      <c r="I6" s="340">
        <f>VLOOKUP(B6,Table2[GCU Number],1,0)</f>
        <v>3849</v>
      </c>
      <c r="L6">
        <v>10084</v>
      </c>
      <c r="M6" s="362">
        <v>10084</v>
      </c>
      <c r="N6" s="340">
        <f t="shared" si="0"/>
        <v>0</v>
      </c>
    </row>
    <row r="7" spans="2:14">
      <c r="B7" s="362">
        <v>3878</v>
      </c>
      <c r="C7" s="362" t="s">
        <v>1866</v>
      </c>
      <c r="D7" s="362" t="s">
        <v>1865</v>
      </c>
      <c r="E7" s="362" t="s">
        <v>1850</v>
      </c>
      <c r="F7" s="362" t="s">
        <v>1851</v>
      </c>
      <c r="G7" s="362" t="s">
        <v>399</v>
      </c>
      <c r="I7" s="340">
        <f>VLOOKUP(B7,Table2[GCU Number],1,0)</f>
        <v>3878</v>
      </c>
      <c r="L7">
        <v>10087</v>
      </c>
      <c r="M7" s="362">
        <v>10087</v>
      </c>
      <c r="N7" s="340">
        <f t="shared" si="0"/>
        <v>0</v>
      </c>
    </row>
    <row r="8" spans="2:14">
      <c r="B8" s="362">
        <v>10213</v>
      </c>
      <c r="C8" s="362" t="s">
        <v>1867</v>
      </c>
      <c r="D8" s="362" t="s">
        <v>1868</v>
      </c>
      <c r="E8" s="362" t="s">
        <v>1850</v>
      </c>
      <c r="F8" s="362" t="s">
        <v>1851</v>
      </c>
      <c r="G8" s="362" t="s">
        <v>399</v>
      </c>
      <c r="I8" s="340">
        <f>VLOOKUP(B8,Table2[GCU Number],1,0)</f>
        <v>10213</v>
      </c>
      <c r="L8">
        <v>10092</v>
      </c>
      <c r="M8" s="362">
        <v>10092</v>
      </c>
      <c r="N8" s="340">
        <f t="shared" si="0"/>
        <v>0</v>
      </c>
    </row>
    <row r="9" spans="2:14">
      <c r="B9" s="362">
        <v>10722</v>
      </c>
      <c r="C9" s="362" t="s">
        <v>1869</v>
      </c>
      <c r="D9" s="362" t="s">
        <v>1870</v>
      </c>
      <c r="E9" s="362" t="s">
        <v>1871</v>
      </c>
      <c r="F9" s="362" t="s">
        <v>1872</v>
      </c>
      <c r="G9" s="362" t="s">
        <v>395</v>
      </c>
      <c r="I9" s="340">
        <f>VLOOKUP(B9,Table2[GCU Number],1,0)</f>
        <v>10722</v>
      </c>
      <c r="L9">
        <v>10104</v>
      </c>
      <c r="M9" s="362">
        <v>10104</v>
      </c>
      <c r="N9" s="340">
        <f t="shared" si="0"/>
        <v>0</v>
      </c>
    </row>
    <row r="10" spans="2:14">
      <c r="B10" s="362">
        <v>11280</v>
      </c>
      <c r="C10" s="362" t="s">
        <v>1873</v>
      </c>
      <c r="D10" s="362" t="s">
        <v>1874</v>
      </c>
      <c r="E10" s="362" t="s">
        <v>1858</v>
      </c>
      <c r="F10" s="362" t="s">
        <v>1872</v>
      </c>
      <c r="G10" s="362" t="s">
        <v>395</v>
      </c>
      <c r="I10" s="340">
        <f>VLOOKUP(B10,Table2[GCU Number],1,0)</f>
        <v>11280</v>
      </c>
      <c r="L10">
        <v>10109</v>
      </c>
      <c r="M10" s="362">
        <v>10109</v>
      </c>
      <c r="N10" s="340">
        <f t="shared" si="0"/>
        <v>0</v>
      </c>
    </row>
    <row r="11" spans="2:14">
      <c r="B11" s="362">
        <v>11354</v>
      </c>
      <c r="C11" s="362" t="s">
        <v>1875</v>
      </c>
      <c r="D11" s="362" t="s">
        <v>1876</v>
      </c>
      <c r="E11" s="362" t="s">
        <v>1858</v>
      </c>
      <c r="F11" s="362" t="s">
        <v>1872</v>
      </c>
      <c r="G11" s="362" t="s">
        <v>395</v>
      </c>
      <c r="I11" s="340">
        <f>VLOOKUP(B11,Table2[GCU Number],1,0)</f>
        <v>11354</v>
      </c>
      <c r="L11">
        <v>10110</v>
      </c>
      <c r="M11" s="362">
        <v>10110</v>
      </c>
      <c r="N11" s="340">
        <f t="shared" si="0"/>
        <v>0</v>
      </c>
    </row>
    <row r="12" spans="2:14">
      <c r="B12" s="362">
        <v>10649</v>
      </c>
      <c r="C12" s="362" t="s">
        <v>1877</v>
      </c>
      <c r="D12" s="362" t="s">
        <v>1878</v>
      </c>
      <c r="E12" s="362" t="s">
        <v>1850</v>
      </c>
      <c r="F12" s="362" t="s">
        <v>1851</v>
      </c>
      <c r="G12" s="362" t="s">
        <v>395</v>
      </c>
      <c r="I12" s="340">
        <f>VLOOKUP(B12,Table2[GCU Number],1,0)</f>
        <v>10649</v>
      </c>
      <c r="L12">
        <v>10140</v>
      </c>
      <c r="M12" s="362">
        <v>10140</v>
      </c>
      <c r="N12" s="340">
        <f t="shared" si="0"/>
        <v>0</v>
      </c>
    </row>
    <row r="13" spans="2:14">
      <c r="B13" s="362">
        <v>11369</v>
      </c>
      <c r="C13" s="362" t="s">
        <v>1879</v>
      </c>
      <c r="D13" s="362" t="s">
        <v>1880</v>
      </c>
      <c r="E13" s="362" t="s">
        <v>1850</v>
      </c>
      <c r="F13" s="362" t="s">
        <v>1851</v>
      </c>
      <c r="G13" s="362" t="s">
        <v>395</v>
      </c>
      <c r="I13" s="340">
        <f>VLOOKUP(B13,Table2[GCU Number],1,0)</f>
        <v>11369</v>
      </c>
      <c r="L13">
        <v>10151</v>
      </c>
      <c r="M13" s="362">
        <v>10151</v>
      </c>
      <c r="N13" s="340">
        <f t="shared" si="0"/>
        <v>0</v>
      </c>
    </row>
    <row r="14" spans="2:14">
      <c r="B14" s="362">
        <v>10109</v>
      </c>
      <c r="C14" s="362" t="s">
        <v>1881</v>
      </c>
      <c r="D14" s="362" t="s">
        <v>1882</v>
      </c>
      <c r="E14" s="362" t="s">
        <v>1850</v>
      </c>
      <c r="F14" s="362" t="s">
        <v>1851</v>
      </c>
      <c r="G14" s="362" t="s">
        <v>395</v>
      </c>
      <c r="I14" s="340">
        <f>VLOOKUP(B14,Table2[GCU Number],1,0)</f>
        <v>10109</v>
      </c>
      <c r="L14">
        <v>10157</v>
      </c>
      <c r="M14" s="362">
        <v>10157</v>
      </c>
      <c r="N14" s="340">
        <f t="shared" si="0"/>
        <v>0</v>
      </c>
    </row>
    <row r="15" spans="2:14">
      <c r="B15" s="362">
        <v>10811</v>
      </c>
      <c r="C15" s="362" t="s">
        <v>1866</v>
      </c>
      <c r="D15" s="362" t="s">
        <v>1883</v>
      </c>
      <c r="E15" s="362" t="s">
        <v>1850</v>
      </c>
      <c r="F15" s="362" t="s">
        <v>1851</v>
      </c>
      <c r="G15" s="362" t="s">
        <v>395</v>
      </c>
      <c r="I15" s="340">
        <f>VLOOKUP(B15,Table2[GCU Number],1,0)</f>
        <v>10811</v>
      </c>
      <c r="L15">
        <v>10192</v>
      </c>
      <c r="M15" s="362">
        <v>10192</v>
      </c>
      <c r="N15" s="340">
        <f t="shared" si="0"/>
        <v>0</v>
      </c>
    </row>
    <row r="16" spans="2:14">
      <c r="B16" s="362">
        <v>10470</v>
      </c>
      <c r="C16" s="362" t="s">
        <v>1884</v>
      </c>
      <c r="D16" s="362" t="s">
        <v>1885</v>
      </c>
      <c r="E16" s="362" t="s">
        <v>1850</v>
      </c>
      <c r="F16" s="362" t="s">
        <v>1851</v>
      </c>
      <c r="G16" s="362" t="s">
        <v>395</v>
      </c>
      <c r="I16" s="340">
        <f>VLOOKUP(B16,Table2[GCU Number],1,0)</f>
        <v>10470</v>
      </c>
      <c r="L16">
        <v>10213</v>
      </c>
      <c r="M16" s="362">
        <v>10213</v>
      </c>
      <c r="N16" s="340">
        <f t="shared" si="0"/>
        <v>0</v>
      </c>
    </row>
    <row r="17" spans="2:14">
      <c r="B17" s="362">
        <v>10807</v>
      </c>
      <c r="C17" s="362" t="s">
        <v>1886</v>
      </c>
      <c r="D17" s="362" t="s">
        <v>1887</v>
      </c>
      <c r="E17" s="362" t="s">
        <v>1850</v>
      </c>
      <c r="F17" s="362" t="s">
        <v>1851</v>
      </c>
      <c r="G17" s="362" t="s">
        <v>395</v>
      </c>
      <c r="I17" s="340">
        <f>VLOOKUP(B17,Table2[GCU Number],1,0)</f>
        <v>10807</v>
      </c>
      <c r="L17">
        <v>10254</v>
      </c>
      <c r="M17" s="362">
        <v>10254</v>
      </c>
      <c r="N17" s="340">
        <f t="shared" si="0"/>
        <v>0</v>
      </c>
    </row>
    <row r="18" spans="2:14">
      <c r="B18" s="362">
        <v>11414</v>
      </c>
      <c r="C18" s="362" t="s">
        <v>1888</v>
      </c>
      <c r="D18" s="362" t="s">
        <v>1889</v>
      </c>
      <c r="E18" s="362" t="s">
        <v>1850</v>
      </c>
      <c r="F18" s="362" t="s">
        <v>1851</v>
      </c>
      <c r="G18" s="362" t="s">
        <v>395</v>
      </c>
      <c r="I18" s="340">
        <f>VLOOKUP(B18,Table2[GCU Number],1,0)</f>
        <v>11414</v>
      </c>
      <c r="L18">
        <v>10411</v>
      </c>
      <c r="M18" s="362">
        <v>10411</v>
      </c>
      <c r="N18" s="340">
        <f t="shared" si="0"/>
        <v>0</v>
      </c>
    </row>
    <row r="19" spans="2:14">
      <c r="B19" s="362">
        <v>11377</v>
      </c>
      <c r="C19" s="362" t="s">
        <v>1890</v>
      </c>
      <c r="D19" s="362" t="s">
        <v>1891</v>
      </c>
      <c r="E19" s="362" t="s">
        <v>1850</v>
      </c>
      <c r="F19" s="362" t="s">
        <v>1851</v>
      </c>
      <c r="G19" s="362" t="s">
        <v>395</v>
      </c>
      <c r="I19" s="340">
        <f>VLOOKUP(B19,Table2[GCU Number],1,0)</f>
        <v>11377</v>
      </c>
      <c r="L19">
        <v>10414</v>
      </c>
      <c r="M19" s="362">
        <v>10414</v>
      </c>
      <c r="N19" s="340">
        <f t="shared" si="0"/>
        <v>0</v>
      </c>
    </row>
    <row r="20" spans="2:14">
      <c r="B20" s="362">
        <v>11400</v>
      </c>
      <c r="C20" s="362" t="s">
        <v>1877</v>
      </c>
      <c r="D20" s="362" t="s">
        <v>1892</v>
      </c>
      <c r="E20" s="362" t="s">
        <v>1850</v>
      </c>
      <c r="F20" s="362" t="s">
        <v>1851</v>
      </c>
      <c r="G20" s="362" t="s">
        <v>395</v>
      </c>
      <c r="I20" s="340">
        <f>VLOOKUP(B20,Table2[GCU Number],1,0)</f>
        <v>11400</v>
      </c>
      <c r="L20">
        <v>10470</v>
      </c>
      <c r="M20" s="362">
        <v>10470</v>
      </c>
      <c r="N20" s="340">
        <f t="shared" si="0"/>
        <v>0</v>
      </c>
    </row>
    <row r="21" spans="2:14">
      <c r="B21" s="362">
        <v>11401</v>
      </c>
      <c r="C21" s="362" t="s">
        <v>1893</v>
      </c>
      <c r="D21" s="362" t="s">
        <v>1892</v>
      </c>
      <c r="E21" s="362" t="s">
        <v>1850</v>
      </c>
      <c r="F21" s="362" t="s">
        <v>1851</v>
      </c>
      <c r="G21" s="362" t="s">
        <v>395</v>
      </c>
      <c r="I21" s="340">
        <f>VLOOKUP(B21,Table2[GCU Number],1,0)</f>
        <v>11401</v>
      </c>
      <c r="L21">
        <v>10470</v>
      </c>
      <c r="M21" s="362">
        <v>10470</v>
      </c>
      <c r="N21" s="340">
        <f t="shared" si="0"/>
        <v>0</v>
      </c>
    </row>
    <row r="22" spans="2:14" ht="22.5">
      <c r="B22" s="362">
        <v>10254</v>
      </c>
      <c r="C22" s="362" t="s">
        <v>1894</v>
      </c>
      <c r="D22" s="362" t="s">
        <v>1895</v>
      </c>
      <c r="E22" s="362" t="s">
        <v>1896</v>
      </c>
      <c r="F22" s="362" t="s">
        <v>1872</v>
      </c>
      <c r="G22" s="362" t="s">
        <v>393</v>
      </c>
      <c r="I22" s="340">
        <f>VLOOKUP(B22,Table2[GCU Number],1,0)</f>
        <v>10254</v>
      </c>
      <c r="L22">
        <v>10593</v>
      </c>
      <c r="M22" s="362">
        <v>10593</v>
      </c>
      <c r="N22" s="340">
        <f t="shared" si="0"/>
        <v>0</v>
      </c>
    </row>
    <row r="23" spans="2:14">
      <c r="B23" s="362">
        <v>10721</v>
      </c>
      <c r="C23" s="362" t="s">
        <v>1897</v>
      </c>
      <c r="D23" s="362" t="s">
        <v>1870</v>
      </c>
      <c r="E23" s="362" t="s">
        <v>1871</v>
      </c>
      <c r="F23" s="362" t="s">
        <v>1872</v>
      </c>
      <c r="G23" s="362" t="s">
        <v>393</v>
      </c>
      <c r="I23" s="340">
        <f>VLOOKUP(B23,Table2[GCU Number],1,0)</f>
        <v>10721</v>
      </c>
      <c r="L23">
        <v>10607</v>
      </c>
      <c r="M23" s="362">
        <v>10607</v>
      </c>
      <c r="N23" s="340">
        <f t="shared" si="0"/>
        <v>0</v>
      </c>
    </row>
    <row r="24" spans="2:14">
      <c r="B24" s="362">
        <v>11572</v>
      </c>
      <c r="C24" s="362" t="s">
        <v>1898</v>
      </c>
      <c r="D24" s="362" t="s">
        <v>1899</v>
      </c>
      <c r="E24" s="362" t="s">
        <v>1858</v>
      </c>
      <c r="F24" s="362" t="s">
        <v>1872</v>
      </c>
      <c r="G24" s="362" t="s">
        <v>393</v>
      </c>
      <c r="I24" s="340">
        <f>VLOOKUP(B24,Table2[GCU Number],1,0)</f>
        <v>11572</v>
      </c>
      <c r="L24">
        <v>10608</v>
      </c>
      <c r="M24" s="362">
        <v>10608</v>
      </c>
      <c r="N24" s="340">
        <f t="shared" si="0"/>
        <v>0</v>
      </c>
    </row>
    <row r="25" spans="2:14">
      <c r="B25" s="362">
        <v>10870</v>
      </c>
      <c r="C25" s="362" t="s">
        <v>1900</v>
      </c>
      <c r="D25" s="362" t="s">
        <v>1901</v>
      </c>
      <c r="E25" s="362" t="s">
        <v>1871</v>
      </c>
      <c r="F25" s="362" t="s">
        <v>1872</v>
      </c>
      <c r="G25" s="362" t="s">
        <v>393</v>
      </c>
      <c r="I25" s="340">
        <f>VLOOKUP(B25,Table2[GCU Number],1,0)</f>
        <v>10870</v>
      </c>
      <c r="L25">
        <v>10627</v>
      </c>
      <c r="M25" s="362">
        <v>10627</v>
      </c>
      <c r="N25" s="340">
        <f t="shared" si="0"/>
        <v>0</v>
      </c>
    </row>
    <row r="26" spans="2:14">
      <c r="B26" s="362">
        <v>3784</v>
      </c>
      <c r="C26" s="362" t="s">
        <v>1902</v>
      </c>
      <c r="D26" s="362" t="s">
        <v>1854</v>
      </c>
      <c r="E26" s="362" t="s">
        <v>1855</v>
      </c>
      <c r="F26" s="362" t="s">
        <v>1872</v>
      </c>
      <c r="G26" s="362" t="s">
        <v>393</v>
      </c>
      <c r="I26" s="340">
        <f>VLOOKUP(B26,Table2[GCU Number],1,0)</f>
        <v>3784</v>
      </c>
      <c r="L26">
        <v>10649</v>
      </c>
      <c r="M26" s="362">
        <v>10649</v>
      </c>
      <c r="N26" s="340">
        <f t="shared" si="0"/>
        <v>0</v>
      </c>
    </row>
    <row r="27" spans="2:14">
      <c r="B27" s="362">
        <v>10140</v>
      </c>
      <c r="C27" s="362" t="s">
        <v>1903</v>
      </c>
      <c r="D27" s="362" t="s">
        <v>1904</v>
      </c>
      <c r="E27" s="362" t="s">
        <v>1850</v>
      </c>
      <c r="F27" s="362" t="s">
        <v>1851</v>
      </c>
      <c r="G27" s="362" t="s">
        <v>393</v>
      </c>
      <c r="I27" s="340">
        <f>VLOOKUP(B27,Table2[GCU Number],1,0)</f>
        <v>10140</v>
      </c>
      <c r="L27">
        <v>10721</v>
      </c>
      <c r="M27" s="362">
        <v>10721</v>
      </c>
      <c r="N27" s="340">
        <f t="shared" si="0"/>
        <v>0</v>
      </c>
    </row>
    <row r="28" spans="2:14">
      <c r="B28" s="362">
        <v>10858</v>
      </c>
      <c r="C28" s="362" t="s">
        <v>1905</v>
      </c>
      <c r="D28" s="362" t="s">
        <v>1906</v>
      </c>
      <c r="E28" s="362" t="s">
        <v>1871</v>
      </c>
      <c r="F28" s="362" t="s">
        <v>1851</v>
      </c>
      <c r="G28" s="362" t="s">
        <v>393</v>
      </c>
      <c r="I28" s="340">
        <f>VLOOKUP(B28,Table2[GCU Number],1,0)</f>
        <v>10858</v>
      </c>
      <c r="L28">
        <v>10722</v>
      </c>
      <c r="M28" s="362">
        <v>10722</v>
      </c>
      <c r="N28" s="340">
        <f t="shared" si="0"/>
        <v>0</v>
      </c>
    </row>
    <row r="29" spans="2:14">
      <c r="B29" s="362">
        <v>11374</v>
      </c>
      <c r="C29" s="362" t="s">
        <v>1907</v>
      </c>
      <c r="D29" s="362" t="s">
        <v>1880</v>
      </c>
      <c r="E29" s="362" t="s">
        <v>1850</v>
      </c>
      <c r="F29" s="362" t="s">
        <v>1851</v>
      </c>
      <c r="G29" s="362" t="s">
        <v>393</v>
      </c>
      <c r="I29" s="340">
        <f>VLOOKUP(B29,Table2[GCU Number],1,0)</f>
        <v>11374</v>
      </c>
      <c r="L29">
        <v>10807</v>
      </c>
      <c r="M29" s="362">
        <v>10807</v>
      </c>
      <c r="N29" s="340">
        <f t="shared" si="0"/>
        <v>0</v>
      </c>
    </row>
    <row r="30" spans="2:14">
      <c r="B30" s="362">
        <v>10414</v>
      </c>
      <c r="C30" s="362" t="s">
        <v>1908</v>
      </c>
      <c r="D30" s="362" t="s">
        <v>1909</v>
      </c>
      <c r="E30" s="362" t="s">
        <v>1850</v>
      </c>
      <c r="F30" s="362" t="s">
        <v>1851</v>
      </c>
      <c r="G30" s="362" t="s">
        <v>393</v>
      </c>
      <c r="I30" s="340">
        <f>VLOOKUP(B30,Table2[GCU Number],1,0)</f>
        <v>10414</v>
      </c>
      <c r="L30">
        <v>10811</v>
      </c>
      <c r="M30" s="362">
        <v>10811</v>
      </c>
      <c r="N30" s="340">
        <f t="shared" si="0"/>
        <v>0</v>
      </c>
    </row>
    <row r="31" spans="2:14" ht="22.5">
      <c r="B31" s="362">
        <v>10087</v>
      </c>
      <c r="C31" s="362" t="s">
        <v>1910</v>
      </c>
      <c r="D31" s="362" t="s">
        <v>1911</v>
      </c>
      <c r="E31" s="362" t="s">
        <v>1858</v>
      </c>
      <c r="F31" s="362" t="s">
        <v>1851</v>
      </c>
      <c r="G31" s="362" t="s">
        <v>393</v>
      </c>
      <c r="I31" s="340">
        <f>VLOOKUP(B31,Table2[GCU Number],1,0)</f>
        <v>10087</v>
      </c>
      <c r="L31">
        <v>10819</v>
      </c>
      <c r="M31" s="362">
        <v>10819</v>
      </c>
      <c r="N31" s="340">
        <f t="shared" si="0"/>
        <v>0</v>
      </c>
    </row>
    <row r="32" spans="2:14">
      <c r="B32" s="362">
        <v>11381</v>
      </c>
      <c r="C32" s="362" t="s">
        <v>1864</v>
      </c>
      <c r="D32" s="362" t="s">
        <v>1912</v>
      </c>
      <c r="E32" s="362" t="s">
        <v>1850</v>
      </c>
      <c r="F32" s="362" t="s">
        <v>1851</v>
      </c>
      <c r="G32" s="362" t="s">
        <v>393</v>
      </c>
      <c r="I32" s="340">
        <f>VLOOKUP(B32,Table2[GCU Number],1,0)</f>
        <v>11381</v>
      </c>
      <c r="L32">
        <v>10858</v>
      </c>
      <c r="M32" s="362">
        <v>10858</v>
      </c>
      <c r="N32" s="340">
        <f t="shared" si="0"/>
        <v>0</v>
      </c>
    </row>
    <row r="33" spans="2:14">
      <c r="B33" s="362">
        <v>10330</v>
      </c>
      <c r="C33" s="362" t="s">
        <v>1864</v>
      </c>
      <c r="D33" s="362" t="s">
        <v>1913</v>
      </c>
      <c r="E33" s="362" t="s">
        <v>1850</v>
      </c>
      <c r="F33" s="362" t="s">
        <v>1851</v>
      </c>
      <c r="G33" s="362" t="s">
        <v>393</v>
      </c>
      <c r="I33" s="340">
        <f>VLOOKUP(B33,Table2[GCU Number],1,0)</f>
        <v>10330</v>
      </c>
      <c r="L33">
        <v>10957</v>
      </c>
      <c r="M33" s="362">
        <v>10957</v>
      </c>
      <c r="N33" s="340">
        <f t="shared" si="0"/>
        <v>0</v>
      </c>
    </row>
    <row r="34" spans="2:14">
      <c r="B34" s="362">
        <v>10470</v>
      </c>
      <c r="C34" s="362" t="s">
        <v>1884</v>
      </c>
      <c r="D34" s="362" t="s">
        <v>1885</v>
      </c>
      <c r="E34" s="362" t="s">
        <v>1850</v>
      </c>
      <c r="F34" s="362" t="s">
        <v>1851</v>
      </c>
      <c r="G34" s="362" t="s">
        <v>393</v>
      </c>
      <c r="I34" s="340">
        <f>VLOOKUP(B34,Table2[GCU Number],1,0)</f>
        <v>10470</v>
      </c>
      <c r="L34">
        <v>11111</v>
      </c>
      <c r="M34" s="342">
        <v>11111</v>
      </c>
      <c r="N34" s="340">
        <f t="shared" si="0"/>
        <v>0</v>
      </c>
    </row>
    <row r="35" spans="2:14">
      <c r="B35" s="362">
        <v>10411</v>
      </c>
      <c r="C35" s="362" t="s">
        <v>1914</v>
      </c>
      <c r="D35" s="362" t="s">
        <v>1909</v>
      </c>
      <c r="E35" s="362" t="s">
        <v>1850</v>
      </c>
      <c r="F35" s="362" t="s">
        <v>1851</v>
      </c>
      <c r="G35" s="362" t="s">
        <v>398</v>
      </c>
      <c r="I35" s="340">
        <f>VLOOKUP(B35,Table2[GCU Number],1,0)</f>
        <v>10411</v>
      </c>
      <c r="L35">
        <v>11111</v>
      </c>
      <c r="M35" s="342">
        <v>11111</v>
      </c>
      <c r="N35" s="340">
        <f t="shared" si="0"/>
        <v>0</v>
      </c>
    </row>
    <row r="36" spans="2:14" ht="22.5">
      <c r="B36" s="362">
        <v>10084</v>
      </c>
      <c r="C36" s="362" t="s">
        <v>1915</v>
      </c>
      <c r="D36" s="362" t="s">
        <v>1911</v>
      </c>
      <c r="E36" s="362" t="s">
        <v>1858</v>
      </c>
      <c r="F36" s="362" t="s">
        <v>1851</v>
      </c>
      <c r="G36" s="362" t="s">
        <v>398</v>
      </c>
      <c r="I36" s="340">
        <f>VLOOKUP(B36,Table2[GCU Number],1,0)</f>
        <v>10084</v>
      </c>
      <c r="L36">
        <v>11280</v>
      </c>
      <c r="M36" s="362">
        <v>11280</v>
      </c>
      <c r="N36" s="340">
        <f t="shared" si="0"/>
        <v>0</v>
      </c>
    </row>
    <row r="37" spans="2:14">
      <c r="B37" s="362">
        <v>10157</v>
      </c>
      <c r="C37" s="362" t="s">
        <v>1866</v>
      </c>
      <c r="D37" s="362" t="s">
        <v>1916</v>
      </c>
      <c r="E37" s="362" t="s">
        <v>1850</v>
      </c>
      <c r="F37" s="362" t="s">
        <v>1851</v>
      </c>
      <c r="G37" s="362" t="s">
        <v>398</v>
      </c>
      <c r="I37" s="340">
        <f>VLOOKUP(B37,Table2[GCU Number],1,0)</f>
        <v>10157</v>
      </c>
      <c r="L37">
        <v>11354</v>
      </c>
      <c r="M37" s="362">
        <v>11354</v>
      </c>
      <c r="N37" s="340">
        <f t="shared" si="0"/>
        <v>0</v>
      </c>
    </row>
    <row r="38" spans="2:14">
      <c r="B38" s="362">
        <v>10607</v>
      </c>
      <c r="C38" s="362" t="s">
        <v>1917</v>
      </c>
      <c r="D38" s="362" t="s">
        <v>1918</v>
      </c>
      <c r="E38" s="362" t="s">
        <v>1855</v>
      </c>
      <c r="F38" s="362" t="s">
        <v>1851</v>
      </c>
      <c r="G38" s="362" t="s">
        <v>398</v>
      </c>
      <c r="I38" s="340">
        <f>VLOOKUP(B38,Table2[GCU Number],1,0)</f>
        <v>10607</v>
      </c>
      <c r="L38">
        <v>11360</v>
      </c>
      <c r="M38" s="362">
        <v>11360</v>
      </c>
      <c r="N38" s="340">
        <f t="shared" si="0"/>
        <v>0</v>
      </c>
    </row>
    <row r="39" spans="2:14">
      <c r="B39" s="362">
        <v>10104</v>
      </c>
      <c r="C39" s="362" t="s">
        <v>1919</v>
      </c>
      <c r="D39" s="362" t="s">
        <v>1854</v>
      </c>
      <c r="E39" s="362" t="s">
        <v>1855</v>
      </c>
      <c r="F39" s="362" t="s">
        <v>1851</v>
      </c>
      <c r="G39" s="362" t="s">
        <v>398</v>
      </c>
      <c r="I39" s="340">
        <f>VLOOKUP(B39,Table2[GCU Number],1,0)</f>
        <v>10104</v>
      </c>
      <c r="L39">
        <v>11369</v>
      </c>
      <c r="M39" s="362">
        <v>11369</v>
      </c>
      <c r="N39" s="340">
        <f t="shared" si="0"/>
        <v>0</v>
      </c>
    </row>
    <row r="40" spans="2:14">
      <c r="B40" s="362">
        <v>10819</v>
      </c>
      <c r="C40" s="362" t="s">
        <v>1920</v>
      </c>
      <c r="D40" s="362" t="s">
        <v>1921</v>
      </c>
      <c r="E40" s="362" t="s">
        <v>1850</v>
      </c>
      <c r="F40" s="362" t="s">
        <v>1872</v>
      </c>
      <c r="G40" s="362" t="s">
        <v>403</v>
      </c>
      <c r="I40" s="340">
        <f>VLOOKUP(B40,Table2[GCU Number],1,0)</f>
        <v>10819</v>
      </c>
      <c r="L40">
        <v>11374</v>
      </c>
      <c r="M40" s="362">
        <v>11374</v>
      </c>
      <c r="N40" s="340">
        <f t="shared" si="0"/>
        <v>0</v>
      </c>
    </row>
    <row r="41" spans="2:14">
      <c r="B41" s="362">
        <v>10627</v>
      </c>
      <c r="C41" s="362" t="s">
        <v>1922</v>
      </c>
      <c r="D41" s="362" t="s">
        <v>1923</v>
      </c>
      <c r="E41" s="362" t="s">
        <v>1871</v>
      </c>
      <c r="F41" s="362" t="s">
        <v>1872</v>
      </c>
      <c r="G41" s="362" t="s">
        <v>403</v>
      </c>
      <c r="I41" s="340">
        <f>VLOOKUP(B41,Table2[GCU Number],1,0)</f>
        <v>10627</v>
      </c>
      <c r="L41">
        <v>11377</v>
      </c>
      <c r="M41" s="362">
        <v>11377</v>
      </c>
      <c r="N41" s="340">
        <f t="shared" si="0"/>
        <v>0</v>
      </c>
    </row>
    <row r="42" spans="2:14">
      <c r="B42" s="362">
        <v>10593</v>
      </c>
      <c r="C42" s="362" t="s">
        <v>1924</v>
      </c>
      <c r="D42" s="362" t="s">
        <v>1925</v>
      </c>
      <c r="E42" s="362" t="s">
        <v>1850</v>
      </c>
      <c r="F42" s="362" t="s">
        <v>1872</v>
      </c>
      <c r="G42" s="362" t="s">
        <v>403</v>
      </c>
      <c r="I42" s="340">
        <f>VLOOKUP(B42,Table2[GCU Number],1,0)</f>
        <v>10593</v>
      </c>
      <c r="L42">
        <v>11381</v>
      </c>
      <c r="M42" s="362">
        <v>11381</v>
      </c>
      <c r="N42" s="340">
        <f t="shared" si="0"/>
        <v>0</v>
      </c>
    </row>
    <row r="43" spans="2:14">
      <c r="B43" s="362">
        <v>10110</v>
      </c>
      <c r="C43" s="362" t="s">
        <v>1926</v>
      </c>
      <c r="D43" s="362" t="s">
        <v>1927</v>
      </c>
      <c r="E43" s="362" t="s">
        <v>1850</v>
      </c>
      <c r="F43" s="362" t="s">
        <v>1851</v>
      </c>
      <c r="G43" s="362" t="s">
        <v>403</v>
      </c>
      <c r="I43" s="340">
        <f>VLOOKUP(B43,Table2[GCU Number],1,0)</f>
        <v>10110</v>
      </c>
      <c r="L43">
        <v>11400</v>
      </c>
      <c r="M43" s="362">
        <v>11400</v>
      </c>
      <c r="N43" s="340">
        <f t="shared" si="0"/>
        <v>0</v>
      </c>
    </row>
    <row r="44" spans="2:14">
      <c r="B44" s="362">
        <v>1054</v>
      </c>
      <c r="C44" s="362" t="s">
        <v>1928</v>
      </c>
      <c r="D44" s="362" t="s">
        <v>1929</v>
      </c>
      <c r="E44" s="362" t="s">
        <v>1850</v>
      </c>
      <c r="F44" s="362" t="s">
        <v>1851</v>
      </c>
      <c r="G44" s="362" t="s">
        <v>403</v>
      </c>
      <c r="I44" s="340">
        <f>VLOOKUP(B44,Table2[GCU Number],1,0)</f>
        <v>1054</v>
      </c>
      <c r="L44">
        <v>11401</v>
      </c>
      <c r="M44" s="362">
        <v>11401</v>
      </c>
      <c r="N44" s="340">
        <f t="shared" si="0"/>
        <v>0</v>
      </c>
    </row>
    <row r="45" spans="2:14">
      <c r="B45" s="362">
        <v>10608</v>
      </c>
      <c r="C45" s="362" t="s">
        <v>1930</v>
      </c>
      <c r="D45" s="362" t="s">
        <v>1918</v>
      </c>
      <c r="E45" s="362" t="s">
        <v>1855</v>
      </c>
      <c r="F45" s="362" t="s">
        <v>1851</v>
      </c>
      <c r="G45" s="362" t="s">
        <v>403</v>
      </c>
      <c r="I45" s="340">
        <f>VLOOKUP(B45,Table2[GCU Number],1,0)</f>
        <v>10608</v>
      </c>
      <c r="L45">
        <v>11414</v>
      </c>
      <c r="M45" s="364">
        <v>11414</v>
      </c>
      <c r="N45" s="340">
        <f t="shared" si="0"/>
        <v>0</v>
      </c>
    </row>
    <row r="46" spans="2:14">
      <c r="B46" s="362">
        <v>10192</v>
      </c>
      <c r="C46" s="362" t="s">
        <v>1931</v>
      </c>
      <c r="D46" s="362" t="s">
        <v>1932</v>
      </c>
      <c r="E46" s="362" t="s">
        <v>1850</v>
      </c>
      <c r="F46" s="362" t="s">
        <v>1851</v>
      </c>
      <c r="G46" s="362" t="s">
        <v>403</v>
      </c>
      <c r="I46" s="340">
        <f>VLOOKUP(B46,Table2[GCU Number],1,0)</f>
        <v>10192</v>
      </c>
      <c r="N46" s="340" t="e">
        <f>L46-#REF!</f>
        <v>#REF!</v>
      </c>
    </row>
    <row r="47" spans="2:14">
      <c r="B47" s="340">
        <v>11111</v>
      </c>
      <c r="C47" s="363" t="s">
        <v>1934</v>
      </c>
      <c r="D47" s="363" t="s">
        <v>1935</v>
      </c>
      <c r="E47" s="363" t="s">
        <v>1936</v>
      </c>
      <c r="F47" s="363" t="s">
        <v>1872</v>
      </c>
      <c r="G47" s="363" t="s">
        <v>395</v>
      </c>
      <c r="I47" s="340">
        <f>VLOOKUP(B47,Table2[GCU Number],1,0)</f>
        <v>11111</v>
      </c>
    </row>
    <row r="48" spans="2:14">
      <c r="B48" s="340">
        <v>11111</v>
      </c>
      <c r="C48" s="363" t="s">
        <v>1937</v>
      </c>
      <c r="D48" s="363" t="s">
        <v>1938</v>
      </c>
      <c r="E48" s="363" t="s">
        <v>1850</v>
      </c>
      <c r="F48" s="363" t="s">
        <v>1851</v>
      </c>
      <c r="G48" s="363" t="s">
        <v>1939</v>
      </c>
      <c r="H48" s="363" t="s">
        <v>1940</v>
      </c>
      <c r="I48" s="340">
        <f>VLOOKUP(B48,Table2[GCU Number],1,0)</f>
        <v>11111</v>
      </c>
    </row>
  </sheetData>
  <sortState ref="M2:M46">
    <sortCondition ref="M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E634"/>
  <sheetViews>
    <sheetView zoomScale="60" zoomScaleNormal="60" zoomScaleSheetLayoutView="80" workbookViewId="0">
      <selection sqref="A1:BF449"/>
    </sheetView>
  </sheetViews>
  <sheetFormatPr defaultRowHeight="15.75" outlineLevelCol="1"/>
  <cols>
    <col min="1" max="1" width="7.7109375" style="1" customWidth="1"/>
    <col min="2" max="2" width="14" style="1" customWidth="1"/>
    <col min="3" max="3" width="35.7109375" style="1" customWidth="1"/>
    <col min="4" max="4" width="23.140625" style="21" hidden="1" customWidth="1" outlineLevel="1"/>
    <col min="5" max="5" width="33.85546875" style="1" hidden="1" customWidth="1" outlineLevel="1"/>
    <col min="6" max="6" width="18.5703125" style="1" hidden="1" customWidth="1" outlineLevel="1"/>
    <col min="7" max="7" width="17.7109375" style="25" hidden="1" customWidth="1" outlineLevel="1"/>
    <col min="8" max="8" width="19.5703125" style="20" hidden="1" customWidth="1" outlineLevel="1" collapsed="1"/>
    <col min="9" max="9" width="36.42578125" style="2" hidden="1" customWidth="1" outlineLevel="1" collapsed="1"/>
    <col min="10" max="10" width="12" style="2" hidden="1" customWidth="1" collapsed="1"/>
    <col min="11" max="11" width="14.140625" style="45" hidden="1" customWidth="1" outlineLevel="1"/>
    <col min="12" max="13" width="14.140625" style="3" hidden="1" customWidth="1" outlineLevel="1"/>
    <col min="14" max="14" width="17.7109375" style="47" hidden="1" customWidth="1" outlineLevel="1" collapsed="1"/>
    <col min="15" max="15" width="18.140625" style="14" hidden="1" customWidth="1" outlineLevel="1"/>
    <col min="16" max="16" width="19.85546875" style="3" hidden="1" customWidth="1" outlineLevel="1"/>
    <col min="17" max="17" width="14.140625" style="2" hidden="1" customWidth="1" outlineLevel="1"/>
    <col min="18" max="22" width="15.28515625" style="2" hidden="1" customWidth="1" outlineLevel="1"/>
    <col min="23" max="23" width="13.5703125" style="2" hidden="1" customWidth="1" outlineLevel="1" collapsed="1"/>
    <col min="24" max="25" width="13.5703125" style="2" hidden="1" customWidth="1" outlineLevel="1"/>
    <col min="26" max="26" width="13.5703125" style="2" hidden="1" customWidth="1" outlineLevel="1" collapsed="1"/>
    <col min="27" max="29" width="13.5703125" style="2" hidden="1" customWidth="1" outlineLevel="1"/>
    <col min="30" max="30" width="13.5703125" style="2" hidden="1" customWidth="1" outlineLevel="1" collapsed="1"/>
    <col min="31" max="31" width="13.5703125" style="2" hidden="1" customWidth="1" outlineLevel="1"/>
    <col min="32" max="32" width="13.5703125" style="304" hidden="1" customWidth="1" outlineLevel="1"/>
    <col min="33" max="36" width="13.5703125" style="2" hidden="1" customWidth="1" outlineLevel="1"/>
    <col min="37" max="37" width="15.28515625" style="2" hidden="1" customWidth="1" outlineLevel="1"/>
    <col min="38" max="38" width="15.28515625" style="109" hidden="1" customWidth="1" outlineLevel="1" collapsed="1"/>
    <col min="39" max="39" width="15.28515625" style="109" hidden="1" customWidth="1" outlineLevel="1"/>
    <col min="40" max="40" width="17" style="109" hidden="1" customWidth="1" outlineLevel="1"/>
    <col min="41" max="41" width="15.28515625" style="2" hidden="1" customWidth="1" outlineLevel="1" collapsed="1"/>
    <col min="42" max="45" width="15.28515625" style="2" hidden="1" customWidth="1" outlineLevel="1"/>
    <col min="46" max="46" width="17" style="2" hidden="1" customWidth="1" outlineLevel="1"/>
    <col min="47" max="52" width="15.28515625" style="2" hidden="1" customWidth="1" outlineLevel="1"/>
    <col min="53" max="53" width="17" style="2" hidden="1" customWidth="1" outlineLevel="1" collapsed="1"/>
    <col min="54" max="55" width="15.28515625" style="2" hidden="1" customWidth="1" outlineLevel="1"/>
    <col min="56" max="56" width="15.28515625" style="2" customWidth="1" collapsed="1"/>
    <col min="57" max="58" width="15.28515625" style="2" customWidth="1"/>
    <col min="59" max="59" width="17" style="2" hidden="1" customWidth="1" outlineLevel="1" collapsed="1"/>
    <col min="60" max="67" width="17" style="2" hidden="1" customWidth="1" outlineLevel="1"/>
    <col min="68" max="68" width="17" style="2" hidden="1" customWidth="1" outlineLevel="1" collapsed="1"/>
    <col min="69" max="69" width="17" style="2" hidden="1" customWidth="1" outlineLevel="1"/>
    <col min="70" max="70" width="19.42578125" style="2" hidden="1" customWidth="1" outlineLevel="1"/>
    <col min="71" max="71" width="15.28515625" style="2" hidden="1" customWidth="1" outlineLevel="1"/>
    <col min="72" max="72" width="16.140625" style="2" hidden="1" customWidth="1" outlineLevel="1"/>
    <col min="73" max="73" width="11.28515625" style="41" hidden="1" customWidth="1" outlineLevel="1"/>
    <col min="74" max="74" width="21.85546875" style="41" hidden="1" customWidth="1" outlineLevel="1"/>
    <col min="75" max="75" width="17.28515625" style="41" customWidth="1" collapsed="1"/>
    <col min="76" max="76" width="9.140625" style="41" hidden="1" customWidth="1" outlineLevel="1"/>
    <col min="77" max="78" width="10.28515625" style="41" hidden="1" customWidth="1" outlineLevel="1"/>
    <col min="79" max="79" width="10.28515625" style="41" customWidth="1" collapsed="1"/>
    <col min="80" max="80" width="10.42578125" style="41" customWidth="1"/>
    <col min="81" max="81" width="11.5703125" style="41" bestFit="1" customWidth="1"/>
    <col min="82" max="82" width="9.140625" style="41"/>
    <col min="83" max="83" width="14.5703125" style="41" customWidth="1"/>
    <col min="84" max="16384" width="9.140625" style="41"/>
  </cols>
  <sheetData>
    <row r="1" spans="1:83" ht="31.5" customHeight="1">
      <c r="D1" s="20"/>
      <c r="K1" s="375" t="s">
        <v>372</v>
      </c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6" t="s">
        <v>509</v>
      </c>
      <c r="X1" s="376"/>
      <c r="Y1" s="376"/>
      <c r="Z1" s="376"/>
      <c r="AA1" s="376"/>
      <c r="AB1" s="376"/>
      <c r="AC1" s="376"/>
      <c r="AD1" s="376"/>
      <c r="AE1" s="376"/>
      <c r="AF1" s="377"/>
      <c r="AG1" s="376"/>
      <c r="AH1" s="376"/>
      <c r="AI1" s="376"/>
      <c r="AJ1" s="376"/>
      <c r="AK1" s="378"/>
      <c r="AL1" s="379" t="s">
        <v>1625</v>
      </c>
      <c r="AM1" s="380"/>
      <c r="AN1" s="381"/>
      <c r="AO1" s="382" t="s">
        <v>1845</v>
      </c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29" t="s">
        <v>1846</v>
      </c>
      <c r="BB1" s="113"/>
      <c r="BC1" s="113"/>
      <c r="BD1" s="379" t="s">
        <v>1992</v>
      </c>
      <c r="BE1" s="380"/>
      <c r="BF1" s="381"/>
      <c r="BG1" s="388" t="s">
        <v>595</v>
      </c>
      <c r="BH1" s="389"/>
      <c r="BI1" s="389"/>
      <c r="BJ1" s="387" t="s">
        <v>664</v>
      </c>
      <c r="BK1" s="387"/>
      <c r="BL1" s="387"/>
      <c r="BM1" s="386" t="s">
        <v>665</v>
      </c>
      <c r="BN1" s="386"/>
      <c r="BO1" s="386"/>
      <c r="BP1" s="385" t="s">
        <v>666</v>
      </c>
      <c r="BQ1" s="385"/>
      <c r="BR1" s="385"/>
      <c r="BS1" s="384"/>
      <c r="BT1" s="384"/>
      <c r="BU1" s="384"/>
      <c r="BV1" s="112"/>
      <c r="BW1" s="113"/>
      <c r="BZ1" s="41">
        <v>11</v>
      </c>
    </row>
    <row r="2" spans="1:83" s="43" customFormat="1" ht="52.5" customHeight="1">
      <c r="A2" s="4" t="s">
        <v>0</v>
      </c>
      <c r="B2" s="4" t="s">
        <v>1</v>
      </c>
      <c r="C2" s="4" t="s">
        <v>2</v>
      </c>
      <c r="D2" s="38" t="s">
        <v>3</v>
      </c>
      <c r="E2" s="4" t="s">
        <v>4</v>
      </c>
      <c r="F2" s="4" t="s">
        <v>5</v>
      </c>
      <c r="G2" s="26" t="s">
        <v>6</v>
      </c>
      <c r="H2" s="198" t="s">
        <v>7</v>
      </c>
      <c r="I2" s="5" t="s">
        <v>1933</v>
      </c>
      <c r="J2" s="17" t="s">
        <v>8</v>
      </c>
      <c r="K2" s="44" t="s">
        <v>425</v>
      </c>
      <c r="L2" s="31" t="s">
        <v>426</v>
      </c>
      <c r="M2" s="31" t="s">
        <v>427</v>
      </c>
      <c r="N2" s="46" t="s">
        <v>829</v>
      </c>
      <c r="O2" s="31" t="s">
        <v>830</v>
      </c>
      <c r="P2" s="31" t="s">
        <v>831</v>
      </c>
      <c r="Q2" s="46" t="s">
        <v>832</v>
      </c>
      <c r="R2" s="31" t="s">
        <v>833</v>
      </c>
      <c r="S2" s="31" t="s">
        <v>834</v>
      </c>
      <c r="T2" s="31" t="s">
        <v>752</v>
      </c>
      <c r="U2" s="31" t="s">
        <v>373</v>
      </c>
      <c r="V2" s="31" t="s">
        <v>480</v>
      </c>
      <c r="W2" s="295" t="s">
        <v>476</v>
      </c>
      <c r="X2" s="295" t="s">
        <v>477</v>
      </c>
      <c r="Y2" s="295" t="s">
        <v>1217</v>
      </c>
      <c r="Z2" s="80" t="s">
        <v>478</v>
      </c>
      <c r="AA2" s="80" t="s">
        <v>479</v>
      </c>
      <c r="AB2" s="80" t="s">
        <v>1218</v>
      </c>
      <c r="AC2" s="295" t="s">
        <v>1214</v>
      </c>
      <c r="AD2" s="295" t="s">
        <v>1215</v>
      </c>
      <c r="AE2" s="295" t="s">
        <v>1216</v>
      </c>
      <c r="AF2" s="299" t="s">
        <v>1219</v>
      </c>
      <c r="AG2" s="80" t="s">
        <v>1220</v>
      </c>
      <c r="AH2" s="80" t="s">
        <v>1221</v>
      </c>
      <c r="AI2" s="295" t="s">
        <v>1222</v>
      </c>
      <c r="AJ2" s="295" t="s">
        <v>1223</v>
      </c>
      <c r="AK2" s="295" t="s">
        <v>1224</v>
      </c>
      <c r="AL2" s="98" t="s">
        <v>519</v>
      </c>
      <c r="AM2" s="97" t="s">
        <v>518</v>
      </c>
      <c r="AN2" s="97" t="s">
        <v>517</v>
      </c>
      <c r="AO2" s="330" t="s">
        <v>531</v>
      </c>
      <c r="AP2" s="330" t="s">
        <v>1669</v>
      </c>
      <c r="AQ2" s="330" t="s">
        <v>1670</v>
      </c>
      <c r="AR2" s="331" t="s">
        <v>1712</v>
      </c>
      <c r="AS2" s="331" t="s">
        <v>1710</v>
      </c>
      <c r="AT2" s="331" t="s">
        <v>1711</v>
      </c>
      <c r="AU2" s="116" t="s">
        <v>1713</v>
      </c>
      <c r="AV2" s="116" t="s">
        <v>1714</v>
      </c>
      <c r="AW2" s="116" t="s">
        <v>1715</v>
      </c>
      <c r="AX2" s="333" t="s">
        <v>1623</v>
      </c>
      <c r="AY2" s="333" t="s">
        <v>1624</v>
      </c>
      <c r="AZ2" s="333" t="s">
        <v>1781</v>
      </c>
      <c r="BA2" s="328" t="s">
        <v>1847</v>
      </c>
      <c r="BB2" s="328" t="s">
        <v>1848</v>
      </c>
      <c r="BC2" s="328" t="s">
        <v>1849</v>
      </c>
      <c r="BD2" s="110" t="s">
        <v>590</v>
      </c>
      <c r="BE2" s="110" t="s">
        <v>591</v>
      </c>
      <c r="BF2" s="110" t="s">
        <v>589</v>
      </c>
      <c r="BG2" s="111" t="s">
        <v>596</v>
      </c>
      <c r="BH2" s="111" t="s">
        <v>597</v>
      </c>
      <c r="BI2" s="111" t="s">
        <v>594</v>
      </c>
      <c r="BJ2" s="110" t="s">
        <v>602</v>
      </c>
      <c r="BK2" s="110" t="s">
        <v>603</v>
      </c>
      <c r="BL2" s="110" t="s">
        <v>601</v>
      </c>
      <c r="BM2" s="115" t="s">
        <v>609</v>
      </c>
      <c r="BN2" s="115" t="s">
        <v>608</v>
      </c>
      <c r="BO2" s="115" t="s">
        <v>607</v>
      </c>
      <c r="BP2" s="116" t="s">
        <v>618</v>
      </c>
      <c r="BQ2" s="116" t="s">
        <v>619</v>
      </c>
      <c r="BR2" s="116" t="s">
        <v>617</v>
      </c>
      <c r="BS2" s="108" t="s">
        <v>655</v>
      </c>
      <c r="BT2" s="108" t="s">
        <v>656</v>
      </c>
      <c r="BU2" s="108" t="s">
        <v>654</v>
      </c>
      <c r="BV2" s="96" t="s">
        <v>599</v>
      </c>
      <c r="BW2" s="96" t="s">
        <v>812</v>
      </c>
      <c r="BX2" s="4" t="s">
        <v>620</v>
      </c>
      <c r="BY2" s="4" t="s">
        <v>621</v>
      </c>
      <c r="BZ2" s="4" t="s">
        <v>622</v>
      </c>
    </row>
    <row r="3" spans="1:83" s="42" customFormat="1" ht="16.5" hidden="1" customHeight="1" thickBot="1">
      <c r="A3" s="137">
        <v>8</v>
      </c>
      <c r="B3" s="94" t="s">
        <v>9</v>
      </c>
      <c r="C3" s="183" t="s">
        <v>165</v>
      </c>
      <c r="D3" s="272"/>
      <c r="E3" s="94" t="s">
        <v>119</v>
      </c>
      <c r="F3" s="94" t="s">
        <v>76</v>
      </c>
      <c r="G3" s="10" t="s">
        <v>13</v>
      </c>
      <c r="H3" s="191"/>
      <c r="I3" s="93" t="e">
        <f>VLOOKUP(Table2[[#This Row],[GCU Number]],'race 5'!$B$2:$G$48,1,0)</f>
        <v>#N/A</v>
      </c>
      <c r="J3" s="74"/>
      <c r="K3" s="7"/>
      <c r="L3" s="7"/>
      <c r="M3" s="11" t="e">
        <f>VLOOKUP(Table2[[#This Row],[LD Place Race1]],Races!$F$3:$G$30,2,0)</f>
        <v>#N/A</v>
      </c>
      <c r="N3" s="11"/>
      <c r="O3" s="11"/>
      <c r="P3" s="11" t="e">
        <f>VLOOKUP(Table2[[#This Row],[500m Place Race1]],Races!$F$3:$G$30,2,0)</f>
        <v>#N/A</v>
      </c>
      <c r="Q3" s="7"/>
      <c r="R3" s="7"/>
      <c r="S3" s="11" t="e">
        <f>VLOOKUP(Table2[[#This Row],[200m Place Race1]],Races!$F$3:$G$30,2,0)</f>
        <v>#N/A</v>
      </c>
      <c r="T3" s="7" t="e">
        <f>Table2[[#This Row],[200m Points1]]+Table2[[#This Row],[500m Points 1]]+Table2[[#This Row],[LD Points1]]</f>
        <v>#N/A</v>
      </c>
      <c r="U3" s="7"/>
      <c r="V3" s="8"/>
      <c r="W3" s="7"/>
      <c r="X3" s="7"/>
      <c r="Y3" s="11" t="e">
        <f>VLOOKUP(Table2[[#This Row],[LD Place Race 2]],Races!$F$3:$G$30,2,0)</f>
        <v>#N/A</v>
      </c>
      <c r="Z3" s="7"/>
      <c r="AA3" s="7"/>
      <c r="AB3" s="11" t="e">
        <f>VLOOKUP(Table2[[#This Row],[500m Place Race 2]],Races!$F$3:$G$30,2,0)</f>
        <v>#N/A</v>
      </c>
      <c r="AC3" s="7"/>
      <c r="AD3" s="7"/>
      <c r="AE3" s="11" t="e">
        <f>VLOOKUP(Table2[[#This Row],[200m Race 2 Place]],Races!$F$3:$G$30,2,0)</f>
        <v>#N/A</v>
      </c>
      <c r="AF3" s="11"/>
      <c r="AG3" s="7"/>
      <c r="AH3" s="11" t="e">
        <f>VLOOKUP(Table2[[#This Row],[100m Place Race 2]],Races!$F$3:$G$30,2,0)</f>
        <v>#N/A</v>
      </c>
      <c r="AI3" s="11" t="e">
        <f>Table2[[#This Row],[100m POINTS Race 2]]+Table2[[#This Row],[200m POINTS RACE 2]]+Table2[[#This Row],[500m Points Race 2]]+Table2[[#This Row],[LD Points Race 2]]</f>
        <v>#N/A</v>
      </c>
      <c r="AJ3" s="11"/>
      <c r="AK3" s="11"/>
      <c r="AL3" s="7"/>
      <c r="AM3" s="7"/>
      <c r="AN3" s="7"/>
      <c r="AO3" s="7"/>
      <c r="AP3" s="7"/>
      <c r="AQ3" s="7" t="e">
        <f>VLOOKUP(Table2[[#This Row],[500m Position]],Races!$F$3:$G$30,2,0)</f>
        <v>#N/A</v>
      </c>
      <c r="AR3" s="7"/>
      <c r="AS3" s="7"/>
      <c r="AT3" s="7" t="e">
        <f>VLOOKUP(Table2[[#This Row],[200m Position Race 4]],Races!$F$3:$G$30,2,0)</f>
        <v>#N/A</v>
      </c>
      <c r="AU3" s="7"/>
      <c r="AV3" s="7"/>
      <c r="AW3" s="7" t="e">
        <f>VLOOKUP(Table2[[#This Row],[100m Position Race 4 ]],Races!$F$3:$G$30,2,0)</f>
        <v>#N/A</v>
      </c>
      <c r="AX3" s="7" t="e">
        <f>Table2[[#This Row],[100m Points Race 4 ]]+Table2[[#This Row],[200m Points Race 4]]+Table2[[#This Row],[500m Points]]</f>
        <v>#N/A</v>
      </c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" s="9">
        <f>Table2[[#This Row],[Final Points race 1]]+Table2[[#This Row],[Final Points race 2]]+Table2[[#This Row],[Final POINTS Race 4 ]]+Table2[[#This Row],[Final POINTS Race 5]]+Table2[[#This Row],[Final POINTS Race 6]]</f>
        <v>0</v>
      </c>
      <c r="BX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B3" s="118"/>
      <c r="CE3" s="43"/>
    </row>
    <row r="4" spans="1:83" s="42" customFormat="1" ht="16.5" hidden="1" customHeight="1" thickBot="1">
      <c r="A4" s="71">
        <v>8</v>
      </c>
      <c r="B4" s="94" t="s">
        <v>9</v>
      </c>
      <c r="C4" s="185" t="s">
        <v>360</v>
      </c>
      <c r="D4" s="82"/>
      <c r="E4" s="178" t="s">
        <v>377</v>
      </c>
      <c r="F4" s="61" t="s">
        <v>76</v>
      </c>
      <c r="G4" s="87" t="s">
        <v>44</v>
      </c>
      <c r="H4" s="191"/>
      <c r="I4" s="93" t="e">
        <f>VLOOKUP(Table2[[#This Row],[GCU Number]],'race 5'!$B$2:$G$48,1,0)</f>
        <v>#N/A</v>
      </c>
      <c r="J4" s="11"/>
      <c r="K4" s="57"/>
      <c r="L4" s="57"/>
      <c r="M4" s="11" t="e">
        <f>VLOOKUP(Table2[[#This Row],[LD Place Race1]],Races!$F$3:$G$30,2,0)</f>
        <v>#N/A</v>
      </c>
      <c r="N4" s="11"/>
      <c r="O4" s="11"/>
      <c r="P4" s="11" t="e">
        <f>VLOOKUP(Table2[[#This Row],[500m Place Race1]],Races!$F$3:$G$30,2,0)</f>
        <v>#N/A</v>
      </c>
      <c r="Q4" s="57"/>
      <c r="R4" s="57"/>
      <c r="S4" s="11" t="e">
        <f>VLOOKUP(Table2[[#This Row],[200m Place Race1]],Races!$F$3:$G$30,2,0)</f>
        <v>#N/A</v>
      </c>
      <c r="T4" s="57" t="e">
        <f>Table2[[#This Row],[200m Points1]]+Table2[[#This Row],[500m Points 1]]+Table2[[#This Row],[LD Points1]]</f>
        <v>#N/A</v>
      </c>
      <c r="U4" s="57"/>
      <c r="V4" s="56"/>
      <c r="W4" s="57"/>
      <c r="X4" s="57"/>
      <c r="Y4" s="56" t="e">
        <f>VLOOKUP(Table2[[#This Row],[LD Place Race 2]],Races!$F$3:$G$30,2,0)</f>
        <v>#N/A</v>
      </c>
      <c r="Z4" s="57"/>
      <c r="AA4" s="57"/>
      <c r="AB4" s="56" t="e">
        <f>VLOOKUP(Table2[[#This Row],[500m Place Race 2]],Races!$F$3:$G$30,2,0)</f>
        <v>#N/A</v>
      </c>
      <c r="AC4" s="57"/>
      <c r="AD4" s="57"/>
      <c r="AE4" s="56" t="e">
        <f>VLOOKUP(Table2[[#This Row],[200m Race 2 Place]],Races!$F$3:$G$30,2,0)</f>
        <v>#N/A</v>
      </c>
      <c r="AF4" s="88"/>
      <c r="AG4" s="57"/>
      <c r="AH4" s="57" t="e">
        <f>VLOOKUP(Table2[[#This Row],[100m Place Race 2]],Races!$F$3:$G$30,2,0)</f>
        <v>#N/A</v>
      </c>
      <c r="AI4" s="55" t="e">
        <f>Table2[[#This Row],[100m POINTS Race 2]]+Table2[[#This Row],[200m POINTS RACE 2]]+Table2[[#This Row],[500m Points Race 2]]+Table2[[#This Row],[LD Points Race 2]]</f>
        <v>#N/A</v>
      </c>
      <c r="AJ4" s="55"/>
      <c r="AK4" s="88"/>
      <c r="AL4" s="57"/>
      <c r="AM4" s="57"/>
      <c r="AN4" s="57"/>
      <c r="AO4" s="57"/>
      <c r="AP4" s="57"/>
      <c r="AQ4" s="57" t="e">
        <f>VLOOKUP(Table2[[#This Row],[500m Position]],Races!$F$3:$G$30,2,0)</f>
        <v>#N/A</v>
      </c>
      <c r="AR4" s="57"/>
      <c r="AS4" s="57"/>
      <c r="AT4" s="57" t="e">
        <f>VLOOKUP(Table2[[#This Row],[200m Position Race 4]],Races!$F$3:$G$30,2,0)</f>
        <v>#N/A</v>
      </c>
      <c r="AU4" s="57"/>
      <c r="AV4" s="57"/>
      <c r="AW4" s="57" t="e">
        <f>VLOOKUP(Table2[[#This Row],[100m Position Race 4 ]],Races!$F$3:$G$30,2,0)</f>
        <v>#N/A</v>
      </c>
      <c r="AX4" s="57" t="e">
        <f>Table2[[#This Row],[100m Points Race 4 ]]+Table2[[#This Row],[200m Points Race 4]]+Table2[[#This Row],[500m Points]]</f>
        <v>#N/A</v>
      </c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  <c r="BN4" s="57"/>
      <c r="BO4" s="57"/>
      <c r="BP4" s="57"/>
      <c r="BQ4" s="57"/>
      <c r="BR4" s="57"/>
      <c r="BS4" s="57"/>
      <c r="BT4" s="57"/>
      <c r="BU4" s="57"/>
      <c r="BV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" s="9">
        <f>Table2[[#This Row],[Final Points race 1]]+Table2[[#This Row],[Final Points race 2]]+Table2[[#This Row],[Final POINTS Race 4 ]]+Table2[[#This Row],[Final POINTS Race 5]]+Table2[[#This Row],[Final POINTS Race 6]]</f>
        <v>0</v>
      </c>
      <c r="BX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E4" s="43"/>
    </row>
    <row r="5" spans="1:83" s="42" customFormat="1" ht="16.5" hidden="1" customHeight="1" thickBot="1">
      <c r="A5" s="94">
        <v>8</v>
      </c>
      <c r="B5" s="137" t="s">
        <v>9</v>
      </c>
      <c r="C5" s="185" t="s">
        <v>1207</v>
      </c>
      <c r="D5" s="19"/>
      <c r="E5" s="137"/>
      <c r="F5" s="10"/>
      <c r="G5" s="28" t="s">
        <v>11</v>
      </c>
      <c r="H5" s="191">
        <v>11435</v>
      </c>
      <c r="I5" s="93" t="e">
        <f>VLOOKUP(Table2[[#This Row],[GCU Number]],'race 5'!$B$2:$G$48,1,0)</f>
        <v>#N/A</v>
      </c>
      <c r="J5" s="11">
        <v>1</v>
      </c>
      <c r="K5" s="40"/>
      <c r="L5" s="7"/>
      <c r="M5" s="11"/>
      <c r="N5" s="11"/>
      <c r="O5" s="11"/>
      <c r="P5" s="11"/>
      <c r="Q5" s="40"/>
      <c r="R5" s="7"/>
      <c r="S5" s="11"/>
      <c r="T5" s="40"/>
      <c r="U5" s="7"/>
      <c r="V5" s="8"/>
      <c r="W5" s="40" t="s">
        <v>1269</v>
      </c>
      <c r="X5" s="7">
        <v>2</v>
      </c>
      <c r="Y5" s="11">
        <f>VLOOKUP(Table2[[#This Row],[LD Place Race 2]],Races!$F$3:$G$30,2,0)</f>
        <v>22</v>
      </c>
      <c r="Z5" s="40" t="s">
        <v>1342</v>
      </c>
      <c r="AA5" s="7">
        <v>3</v>
      </c>
      <c r="AB5" s="11">
        <f>VLOOKUP(Table2[[#This Row],[500m Place Race 2]],Races!$F$3:$G$30,2,0)</f>
        <v>19</v>
      </c>
      <c r="AC5" s="268" t="s">
        <v>1503</v>
      </c>
      <c r="AD5" s="7">
        <v>3</v>
      </c>
      <c r="AE5" s="11">
        <f>VLOOKUP(Table2[[#This Row],[200m Race 2 Place]],Races!$F$3:$G$30,2,0)</f>
        <v>19</v>
      </c>
      <c r="AF5" s="300">
        <v>54.05</v>
      </c>
      <c r="AG5" s="40">
        <v>3</v>
      </c>
      <c r="AH5" s="11">
        <f>VLOOKUP(Table2[[#This Row],[100m Place Race 2]],Races!$F$3:$G$30,2,0)</f>
        <v>19</v>
      </c>
      <c r="AI5" s="11">
        <f>Table2[[#This Row],[100m POINTS Race 2]]+Table2[[#This Row],[200m POINTS RACE 2]]+Table2[[#This Row],[500m Points Race 2]]+Table2[[#This Row],[LD Points Race 2]]</f>
        <v>79</v>
      </c>
      <c r="AJ5" s="11">
        <v>2</v>
      </c>
      <c r="AK5" s="11">
        <f>VLOOKUP(Table2[[#This Row],[Race 2 Overall Position]],Races!$F$3:$G$30,2,0)</f>
        <v>22</v>
      </c>
      <c r="AL5" s="40"/>
      <c r="AM5" s="7"/>
      <c r="AN5" s="40"/>
      <c r="AO5" s="7"/>
      <c r="AP5" s="40"/>
      <c r="AQ5" s="7"/>
      <c r="AR5" s="40"/>
      <c r="AS5" s="7"/>
      <c r="AT5" s="40"/>
      <c r="AU5" s="7"/>
      <c r="AV5" s="40"/>
      <c r="AW5" s="7"/>
      <c r="AX5" s="7"/>
      <c r="AY5" s="7"/>
      <c r="AZ5" s="7"/>
      <c r="BA5" s="40"/>
      <c r="BB5" s="40"/>
      <c r="BC5" s="7"/>
      <c r="BD5" s="40"/>
      <c r="BE5" s="7"/>
      <c r="BF5" s="40"/>
      <c r="BG5" s="7"/>
      <c r="BH5" s="40"/>
      <c r="BI5" s="7"/>
      <c r="BJ5" s="40"/>
      <c r="BK5" s="7"/>
      <c r="BL5" s="40"/>
      <c r="BM5" s="7"/>
      <c r="BN5" s="40"/>
      <c r="BO5" s="7"/>
      <c r="BP5" s="40"/>
      <c r="BQ5" s="7"/>
      <c r="BR5" s="40"/>
      <c r="BS5" s="7"/>
      <c r="BT5" s="40"/>
      <c r="BU5" s="7"/>
      <c r="BV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5" s="9">
        <f>Table2[[#This Row],[Final Points race 1]]+Table2[[#This Row],[Final Points race 2]]+Table2[[#This Row],[Final POINTS Race 4 ]]+Table2[[#This Row],[Final POINTS Race 5]]+Table2[[#This Row],[Final POINTS Race 6]]</f>
        <v>22</v>
      </c>
      <c r="BX5" s="9" t="e">
        <f>SMALL(#REF!,1)</f>
        <v>#REF!</v>
      </c>
      <c r="BY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5" s="117">
        <f>IF(Table2[[#This Row],[Races completed]]=$BZ$1,Table2[[#This Row],[Total Points 2018]]-Table2[[#This Row],[Lowest]],Table2[[#This Row],[Total Points 2018]])</f>
        <v>22</v>
      </c>
    </row>
    <row r="6" spans="1:83" s="42" customFormat="1" ht="16.5" customHeight="1" thickBot="1">
      <c r="A6" s="10">
        <v>8</v>
      </c>
      <c r="B6" s="94" t="s">
        <v>9</v>
      </c>
      <c r="C6" s="185" t="s">
        <v>750</v>
      </c>
      <c r="D6" s="82"/>
      <c r="E6" s="184" t="s">
        <v>466</v>
      </c>
      <c r="F6" s="61"/>
      <c r="G6" s="87" t="s">
        <v>13</v>
      </c>
      <c r="H6" s="191">
        <v>11402</v>
      </c>
      <c r="I6" s="93" t="e">
        <f>VLOOKUP(Table2[[#This Row],[GCU Number]],'race 5'!$B$2:$G$48,1,0)</f>
        <v>#N/A</v>
      </c>
      <c r="J6" s="11">
        <v>50</v>
      </c>
      <c r="K6" s="79" t="s">
        <v>424</v>
      </c>
      <c r="L6" s="79" t="s">
        <v>424</v>
      </c>
      <c r="M6" s="11">
        <f>VLOOKUP(Table2[[#This Row],[LD Place Race1]],Races!$F$3:$G$30,2,0)</f>
        <v>0</v>
      </c>
      <c r="N6" s="11" t="s">
        <v>846</v>
      </c>
      <c r="O6" s="11">
        <v>2</v>
      </c>
      <c r="P6" s="11">
        <f>VLOOKUP(Table2[[#This Row],[500m Place Race1]],Races!$F$3:$G$30,2,0)</f>
        <v>22</v>
      </c>
      <c r="Q6" s="79" t="s">
        <v>905</v>
      </c>
      <c r="R6" s="11">
        <v>2</v>
      </c>
      <c r="S6" s="11">
        <f>VLOOKUP(Table2[[#This Row],[200m Place Race1]],Races!$F$3:$G$30,2,0)</f>
        <v>22</v>
      </c>
      <c r="T6" s="11">
        <f>Table2[[#This Row],[200m Points1]]+Table2[[#This Row],[500m Points 1]]+Table2[[#This Row],[LD Points1]]</f>
        <v>44</v>
      </c>
      <c r="U6" s="11">
        <v>2</v>
      </c>
      <c r="V6" s="8">
        <f>VLOOKUP(Table2[[#This Row],[Final Place RACE 1]],Races!$F$3:$G$28,2,0)</f>
        <v>22</v>
      </c>
      <c r="W6" s="40"/>
      <c r="X6" s="7"/>
      <c r="Y6" s="11"/>
      <c r="Z6" s="40" t="s">
        <v>1376</v>
      </c>
      <c r="AA6" s="7">
        <v>2</v>
      </c>
      <c r="AB6" s="11">
        <f>VLOOKUP(Table2[[#This Row],[500m Place Race 2]],Races!$F$3:$G$30,2,0)</f>
        <v>22</v>
      </c>
      <c r="AC6" s="353" t="s">
        <v>1343</v>
      </c>
      <c r="AD6" s="7">
        <v>2</v>
      </c>
      <c r="AE6" s="11">
        <f>VLOOKUP(Table2[[#This Row],[200m Race 2 Place]],Races!$F$3:$G$30,2,0)</f>
        <v>22</v>
      </c>
      <c r="AF6" s="300">
        <v>44.29</v>
      </c>
      <c r="AG6" s="40">
        <v>2</v>
      </c>
      <c r="AH6" s="11">
        <f>VLOOKUP(Table2[[#This Row],[100m Place Race 2]],Races!$F$3:$G$30,2,0)</f>
        <v>22</v>
      </c>
      <c r="AI6" s="11">
        <f>Table2[[#This Row],[100m POINTS Race 2]]+Table2[[#This Row],[200m POINTS RACE 2]]+Table2[[#This Row],[500m Points Race 2]]+Table2[[#This Row],[LD Points Race 2]]</f>
        <v>66</v>
      </c>
      <c r="AJ6" s="11">
        <v>3</v>
      </c>
      <c r="AK6" s="11">
        <f>VLOOKUP(Table2[[#This Row],[Race 2 Overall Position]],Races!$F$3:$G$30,2,0)</f>
        <v>19</v>
      </c>
      <c r="AL6" s="11"/>
      <c r="AM6" s="11"/>
      <c r="AN6" s="11"/>
      <c r="AO6" s="11" t="s">
        <v>1630</v>
      </c>
      <c r="AP6" s="11">
        <v>2</v>
      </c>
      <c r="AQ6" s="11">
        <f>VLOOKUP(Table2[[#This Row],[500m Position]],Races!$F$3:$G$30,2,0)</f>
        <v>22</v>
      </c>
      <c r="AR6" s="11" t="s">
        <v>1722</v>
      </c>
      <c r="AS6" s="11">
        <v>2</v>
      </c>
      <c r="AT6" s="11">
        <f>VLOOKUP(Table2[[#This Row],[200m Position Race 4]],Races!$F$3:$G$30,2,0)</f>
        <v>22</v>
      </c>
      <c r="AU6" s="269" t="s">
        <v>1779</v>
      </c>
      <c r="AV6" s="11">
        <v>2</v>
      </c>
      <c r="AW6" s="11">
        <f>VLOOKUP(Table2[[#This Row],[100m Position Race 4 ]],Races!$F$3:$G$30,2,0)</f>
        <v>22</v>
      </c>
      <c r="AX6" s="11">
        <f>Table2[[#This Row],[100m Points Race 4 ]]+Table2[[#This Row],[200m Points Race 4]]+Table2[[#This Row],[500m Points]]</f>
        <v>66</v>
      </c>
      <c r="AY6" s="11">
        <v>2</v>
      </c>
      <c r="AZ6" s="11">
        <f>VLOOKUP(Table2[[#This Row],[Total Position Race 4]],Races!$F$3:$G$30,2,0)</f>
        <v>22</v>
      </c>
      <c r="BA6" s="11"/>
      <c r="BB6" s="11"/>
      <c r="BC6" s="11"/>
      <c r="BD6" s="11" t="s">
        <v>2023</v>
      </c>
      <c r="BE6" s="11">
        <v>2</v>
      </c>
      <c r="BF6" s="11">
        <f>VLOOKUP(Table2[[#This Row],[Total Position Race 6]],Races!$F$3:$G$30,2,0)</f>
        <v>22</v>
      </c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3</v>
      </c>
      <c r="BW6" s="9">
        <f>Table2[[#This Row],[Final Points race 1]]+Table2[[#This Row],[Final Points race 2]]+Table2[[#This Row],[Final POINTS Race 4 ]]+Table2[[#This Row],[Final POINTS Race 5]]+Table2[[#This Row],[Final POINTS Race 6]]</f>
        <v>85</v>
      </c>
      <c r="BX6" s="9" t="e">
        <f>SMALL(#REF!,1)</f>
        <v>#REF!</v>
      </c>
      <c r="BY6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6" s="9">
        <f>IF(Table2[[#This Row],[Races completed]]=$BZ$1,Table2[[#This Row],[Total Points 2018]]-Table2[[#This Row],[Lowest]],Table2[[#This Row],[Total Points 2018]])</f>
        <v>85</v>
      </c>
    </row>
    <row r="7" spans="1:83" s="42" customFormat="1" ht="16.5" customHeight="1">
      <c r="A7" s="10">
        <v>8</v>
      </c>
      <c r="B7" s="6" t="s">
        <v>9</v>
      </c>
      <c r="C7" s="39" t="s">
        <v>1991</v>
      </c>
      <c r="D7" s="82"/>
      <c r="E7" s="184" t="s">
        <v>466</v>
      </c>
      <c r="F7" s="61"/>
      <c r="G7" s="87" t="s">
        <v>13</v>
      </c>
      <c r="H7" s="191">
        <v>11612</v>
      </c>
      <c r="I7" s="176" t="e">
        <f>VLOOKUP(Table2[[#This Row],[GCU Number]],'race 5'!$B$2:$G$48,1,0)</f>
        <v>#N/A</v>
      </c>
      <c r="J7" s="11">
        <v>82</v>
      </c>
      <c r="K7" s="390"/>
      <c r="L7" s="390"/>
      <c r="M7" s="126"/>
      <c r="N7" s="11"/>
      <c r="O7" s="11"/>
      <c r="P7" s="11"/>
      <c r="Q7" s="390"/>
      <c r="R7" s="126"/>
      <c r="S7" s="126"/>
      <c r="T7" s="126"/>
      <c r="U7" s="126"/>
      <c r="V7" s="298"/>
      <c r="W7" s="391"/>
      <c r="X7" s="126"/>
      <c r="Y7" s="298"/>
      <c r="Z7" s="391"/>
      <c r="AA7" s="126"/>
      <c r="AB7" s="298"/>
      <c r="AC7" s="126"/>
      <c r="AD7" s="126"/>
      <c r="AE7" s="298"/>
      <c r="AF7" s="390"/>
      <c r="AG7" s="391"/>
      <c r="AH7" s="126"/>
      <c r="AI7" s="11"/>
      <c r="AJ7" s="11"/>
      <c r="AK7" s="127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1"/>
      <c r="AY7" s="11"/>
      <c r="AZ7" s="11"/>
      <c r="BA7" s="126"/>
      <c r="BB7" s="126"/>
      <c r="BC7" s="126"/>
      <c r="BD7" s="11" t="s">
        <v>2024</v>
      </c>
      <c r="BE7" s="126">
        <v>1</v>
      </c>
      <c r="BF7" s="126">
        <f>VLOOKUP(Table2[[#This Row],[Total Position Race 6]],Races!$F$3:$G$30,2,0)</f>
        <v>26</v>
      </c>
      <c r="BG7" s="126"/>
      <c r="BH7" s="126"/>
      <c r="BI7" s="126"/>
      <c r="BJ7" s="126"/>
      <c r="BK7" s="126"/>
      <c r="BL7" s="126"/>
      <c r="BM7" s="126"/>
      <c r="BN7" s="126"/>
      <c r="BO7" s="126"/>
      <c r="BP7" s="11"/>
      <c r="BQ7" s="11"/>
      <c r="BR7" s="11"/>
      <c r="BS7" s="11"/>
      <c r="BT7" s="11"/>
      <c r="BU7" s="11"/>
      <c r="BV7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7" s="127">
        <f>Table2[[#This Row],[Final Points race 1]]+Table2[[#This Row],[Final Points race 2]]+Table2[[#This Row],[Final POINTS Race 4 ]]+Table2[[#This Row],[Final POINTS Race 5]]+Table2[[#This Row],[Final POINTS Race 6]]</f>
        <v>26</v>
      </c>
      <c r="BX7" s="9" t="e">
        <f>SMALL(#REF!,1)</f>
        <v>#REF!</v>
      </c>
      <c r="BY7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7" s="9">
        <f>IF(Table2[[#This Row],[Races completed]]=$BZ$1,Table2[[#This Row],[Total Points 2018]]-Table2[[#This Row],[Lowest]],Table2[[#This Row],[Total Points 2018]])</f>
        <v>26</v>
      </c>
    </row>
    <row r="8" spans="1:83" s="42" customFormat="1" ht="16.5" customHeight="1">
      <c r="A8" s="10">
        <v>8</v>
      </c>
      <c r="B8" s="6" t="s">
        <v>9</v>
      </c>
      <c r="C8" s="39" t="s">
        <v>1993</v>
      </c>
      <c r="D8" s="82"/>
      <c r="E8" s="184"/>
      <c r="F8" s="61"/>
      <c r="G8" s="87" t="s">
        <v>44</v>
      </c>
      <c r="H8" s="191"/>
      <c r="I8" s="176" t="e">
        <f>VLOOKUP(Table2[[#This Row],[GCU Number]],'race 5'!$B$2:$G$48,1,0)</f>
        <v>#N/A</v>
      </c>
      <c r="J8" s="11">
        <v>16</v>
      </c>
      <c r="K8" s="390"/>
      <c r="L8" s="390"/>
      <c r="M8" s="126"/>
      <c r="N8" s="11"/>
      <c r="O8" s="11"/>
      <c r="P8" s="11"/>
      <c r="Q8" s="390"/>
      <c r="R8" s="126"/>
      <c r="S8" s="126"/>
      <c r="T8" s="126"/>
      <c r="U8" s="126"/>
      <c r="V8" s="298"/>
      <c r="W8" s="391"/>
      <c r="X8" s="126"/>
      <c r="Y8" s="298"/>
      <c r="Z8" s="391"/>
      <c r="AA8" s="126"/>
      <c r="AB8" s="298"/>
      <c r="AC8" s="126"/>
      <c r="AD8" s="126"/>
      <c r="AE8" s="298"/>
      <c r="AF8" s="390"/>
      <c r="AG8" s="391"/>
      <c r="AH8" s="126"/>
      <c r="AI8" s="11"/>
      <c r="AJ8" s="11"/>
      <c r="AK8" s="127"/>
      <c r="AL8" s="126"/>
      <c r="AM8" s="126"/>
      <c r="AN8" s="126"/>
      <c r="AO8" s="126"/>
      <c r="AP8" s="126"/>
      <c r="AQ8" s="126"/>
      <c r="AR8" s="126"/>
      <c r="AS8" s="126"/>
      <c r="AT8" s="126"/>
      <c r="AU8" s="126"/>
      <c r="AV8" s="126"/>
      <c r="AW8" s="126"/>
      <c r="AX8" s="11"/>
      <c r="AY8" s="11"/>
      <c r="AZ8" s="11"/>
      <c r="BA8" s="126"/>
      <c r="BB8" s="126"/>
      <c r="BC8" s="126"/>
      <c r="BD8" s="11" t="s">
        <v>2025</v>
      </c>
      <c r="BE8" s="126">
        <v>3</v>
      </c>
      <c r="BF8" s="126">
        <f>VLOOKUP(Table2[[#This Row],[Total Position Race 6]],Races!$F$3:$G$30,2,0)</f>
        <v>19</v>
      </c>
      <c r="BG8" s="126"/>
      <c r="BH8" s="126"/>
      <c r="BI8" s="126"/>
      <c r="BJ8" s="126"/>
      <c r="BK8" s="126"/>
      <c r="BL8" s="126"/>
      <c r="BM8" s="126"/>
      <c r="BN8" s="126"/>
      <c r="BO8" s="126"/>
      <c r="BP8" s="11"/>
      <c r="BQ8" s="11"/>
      <c r="BR8" s="11"/>
      <c r="BS8" s="11"/>
      <c r="BT8" s="11"/>
      <c r="BU8" s="11"/>
      <c r="BV8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8" s="127">
        <f>Table2[[#This Row],[Final Points race 1]]+Table2[[#This Row],[Final Points race 2]]+Table2[[#This Row],[Final POINTS Race 4 ]]+Table2[[#This Row],[Final POINTS Race 5]]+Table2[[#This Row],[Final POINTS Race 6]]</f>
        <v>19</v>
      </c>
      <c r="BX8" s="9" t="e">
        <f>SMALL(#REF!,1)</f>
        <v>#REF!</v>
      </c>
      <c r="BY8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8" s="9">
        <f>IF(Table2[[#This Row],[Races completed]]=$BZ$1,Table2[[#This Row],[Total Points 2018]]-Table2[[#This Row],[Lowest]],Table2[[#This Row],[Total Points 2018]])</f>
        <v>19</v>
      </c>
    </row>
    <row r="9" spans="1:83" s="42" customFormat="1" ht="16.5" hidden="1" customHeight="1" thickBot="1">
      <c r="A9" s="285">
        <v>8</v>
      </c>
      <c r="B9" s="94" t="s">
        <v>9</v>
      </c>
      <c r="C9" s="185" t="s">
        <v>345</v>
      </c>
      <c r="D9" s="19"/>
      <c r="E9" s="61" t="s">
        <v>376</v>
      </c>
      <c r="F9" s="61" t="s">
        <v>76</v>
      </c>
      <c r="G9" s="87" t="s">
        <v>44</v>
      </c>
      <c r="H9" s="191"/>
      <c r="I9" s="93" t="e">
        <f>VLOOKUP(Table2[[#This Row],[GCU Number]],'race 5'!$B$2:$G$48,1,0)</f>
        <v>#N/A</v>
      </c>
      <c r="J9" s="11"/>
      <c r="K9" s="40"/>
      <c r="L9" s="57"/>
      <c r="M9" s="11" t="e">
        <f>VLOOKUP(Table2[[#This Row],[LD Place Race1]],Races!$F$3:$G$30,2,0)</f>
        <v>#N/A</v>
      </c>
      <c r="N9" s="11"/>
      <c r="O9" s="11"/>
      <c r="P9" s="11" t="e">
        <f>VLOOKUP(Table2[[#This Row],[500m Place Race1]],Races!$F$3:$G$30,2,0)</f>
        <v>#N/A</v>
      </c>
      <c r="Q9" s="40"/>
      <c r="R9" s="57"/>
      <c r="S9" s="11" t="e">
        <f>VLOOKUP(Table2[[#This Row],[200m Place Race1]],Races!$F$3:$G$30,2,0)</f>
        <v>#N/A</v>
      </c>
      <c r="T9" s="40" t="e">
        <f>Table2[[#This Row],[200m Points1]]+Table2[[#This Row],[500m Points 1]]+Table2[[#This Row],[LD Points1]]</f>
        <v>#N/A</v>
      </c>
      <c r="U9" s="57"/>
      <c r="V9" s="56"/>
      <c r="W9" s="40"/>
      <c r="X9" s="57"/>
      <c r="Y9" s="56" t="e">
        <f>VLOOKUP(Table2[[#This Row],[LD Place Race 2]],Races!$F$3:$G$30,2,0)</f>
        <v>#N/A</v>
      </c>
      <c r="Z9" s="40"/>
      <c r="AA9" s="57"/>
      <c r="AB9" s="56" t="e">
        <f>VLOOKUP(Table2[[#This Row],[500m Place Race 2]],Races!$F$3:$G$30,2,0)</f>
        <v>#N/A</v>
      </c>
      <c r="AC9" s="40"/>
      <c r="AD9" s="57"/>
      <c r="AE9" s="56" t="e">
        <f>VLOOKUP(Table2[[#This Row],[200m Race 2 Place]],Races!$F$3:$G$30,2,0)</f>
        <v>#N/A</v>
      </c>
      <c r="AF9" s="88"/>
      <c r="AG9" s="40"/>
      <c r="AH9" s="57" t="e">
        <f>VLOOKUP(Table2[[#This Row],[100m Place Race 2]],Races!$F$3:$G$30,2,0)</f>
        <v>#N/A</v>
      </c>
      <c r="AI9" s="55" t="e">
        <f>Table2[[#This Row],[100m POINTS Race 2]]+Table2[[#This Row],[200m POINTS RACE 2]]+Table2[[#This Row],[500m Points Race 2]]+Table2[[#This Row],[LD Points Race 2]]</f>
        <v>#N/A</v>
      </c>
      <c r="AJ9" s="55"/>
      <c r="AK9" s="88"/>
      <c r="AL9" s="40"/>
      <c r="AM9" s="57"/>
      <c r="AN9" s="40"/>
      <c r="AO9" s="57"/>
      <c r="AP9" s="40"/>
      <c r="AQ9" s="57" t="e">
        <f>VLOOKUP(Table2[[#This Row],[500m Position]],Races!$F$3:$G$30,2,0)</f>
        <v>#N/A</v>
      </c>
      <c r="AR9" s="40"/>
      <c r="AS9" s="57"/>
      <c r="AT9" s="40" t="e">
        <f>VLOOKUP(Table2[[#This Row],[200m Position Race 4]],Races!$F$3:$G$30,2,0)</f>
        <v>#N/A</v>
      </c>
      <c r="AU9" s="57"/>
      <c r="AV9" s="40"/>
      <c r="AW9" s="57" t="e">
        <f>VLOOKUP(Table2[[#This Row],[100m Position Race 4 ]],Races!$F$3:$G$30,2,0)</f>
        <v>#N/A</v>
      </c>
      <c r="AX9" s="57" t="e">
        <f>Table2[[#This Row],[100m Points Race 4 ]]+Table2[[#This Row],[200m Points Race 4]]+Table2[[#This Row],[500m Points]]</f>
        <v>#N/A</v>
      </c>
      <c r="AY9" s="57"/>
      <c r="AZ9" s="57"/>
      <c r="BA9" s="40"/>
      <c r="BB9" s="40"/>
      <c r="BC9" s="57"/>
      <c r="BD9" s="40"/>
      <c r="BE9" s="57"/>
      <c r="BF9" s="40"/>
      <c r="BG9" s="57"/>
      <c r="BH9" s="40"/>
      <c r="BI9" s="57"/>
      <c r="BJ9" s="40"/>
      <c r="BK9" s="57"/>
      <c r="BL9" s="40"/>
      <c r="BM9" s="57"/>
      <c r="BN9" s="40"/>
      <c r="BO9" s="57"/>
      <c r="BP9" s="40"/>
      <c r="BQ9" s="57"/>
      <c r="BR9" s="40"/>
      <c r="BS9" s="57"/>
      <c r="BT9" s="40"/>
      <c r="BU9" s="57"/>
      <c r="BV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9" s="9">
        <f>Table2[[#This Row],[Final Points race 1]]+Table2[[#This Row],[Final Points race 2]]+Table2[[#This Row],[Final POINTS Race 4 ]]+Table2[[#This Row],[Final POINTS Race 5]]+Table2[[#This Row],[Final POINTS Race 6]]</f>
        <v>0</v>
      </c>
      <c r="BX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0" spans="1:83" s="42" customFormat="1" ht="16.5" hidden="1" customHeight="1" thickBot="1">
      <c r="A10" s="10">
        <v>8</v>
      </c>
      <c r="B10" s="94" t="s">
        <v>9</v>
      </c>
      <c r="C10" s="185" t="s">
        <v>1195</v>
      </c>
      <c r="D10" s="19"/>
      <c r="E10" s="289" t="s">
        <v>467</v>
      </c>
      <c r="F10" s="124"/>
      <c r="G10" s="209" t="s">
        <v>11</v>
      </c>
      <c r="H10" s="191">
        <v>11360</v>
      </c>
      <c r="I10" s="93">
        <f>VLOOKUP(Table2[[#This Row],[GCU Number]],'race 5'!$B$2:$G$48,1,0)</f>
        <v>11360</v>
      </c>
      <c r="J10" s="11">
        <v>106</v>
      </c>
      <c r="K10" s="84" t="s">
        <v>424</v>
      </c>
      <c r="L10" s="84" t="s">
        <v>424</v>
      </c>
      <c r="M10" s="11">
        <f>VLOOKUP(Table2[[#This Row],[LD Place Race1]],Races!$F$3:$G$30,2,0)</f>
        <v>0</v>
      </c>
      <c r="N10" s="11" t="s">
        <v>845</v>
      </c>
      <c r="O10" s="11">
        <v>1</v>
      </c>
      <c r="P10" s="11">
        <f>VLOOKUP(Table2[[#This Row],[500m Place Race1]],Races!$F$3:$G$30,2,0)</f>
        <v>26</v>
      </c>
      <c r="Q10" s="84" t="s">
        <v>904</v>
      </c>
      <c r="R10" s="7">
        <v>1</v>
      </c>
      <c r="S10" s="11">
        <f>VLOOKUP(Table2[[#This Row],[200m Place Race1]],Races!$F$3:$G$30,2,0)</f>
        <v>26</v>
      </c>
      <c r="T10" s="40">
        <f>Table2[[#This Row],[200m Points1]]+Table2[[#This Row],[500m Points 1]]+Table2[[#This Row],[LD Points1]]</f>
        <v>52</v>
      </c>
      <c r="U10" s="7">
        <v>1</v>
      </c>
      <c r="V10" s="8">
        <f>VLOOKUP(Table2[[#This Row],[Final Place RACE 1]],Races!$F$3:$G$28,2,0)</f>
        <v>26</v>
      </c>
      <c r="W10" s="40" t="s">
        <v>1270</v>
      </c>
      <c r="X10" s="7">
        <v>1</v>
      </c>
      <c r="Y10" s="7">
        <f>VLOOKUP(Table2[[#This Row],[LD Place Race 2]],Races!$F$3:$G$30,2,0)</f>
        <v>26</v>
      </c>
      <c r="Z10" s="40" t="s">
        <v>1341</v>
      </c>
      <c r="AA10" s="7">
        <v>1</v>
      </c>
      <c r="AB10" s="7">
        <f>VLOOKUP(Table2[[#This Row],[500m Place Race 2]],Races!$F$3:$G$30,2,0)</f>
        <v>26</v>
      </c>
      <c r="AC10" s="268" t="s">
        <v>1458</v>
      </c>
      <c r="AD10" s="7">
        <v>1</v>
      </c>
      <c r="AE10" s="7">
        <f>VLOOKUP(Table2[[#This Row],[200m Race 2 Place]],Races!$F$3:$G$30,2,0)</f>
        <v>26</v>
      </c>
      <c r="AF10" s="300">
        <v>41.63</v>
      </c>
      <c r="AG10" s="40">
        <v>1</v>
      </c>
      <c r="AH10" s="7">
        <f>VLOOKUP(Table2[[#This Row],[100m Place Race 2]],Races!$F$3:$G$30,2,0)</f>
        <v>26</v>
      </c>
      <c r="AI10" s="11">
        <f>Table2[[#This Row],[100m POINTS Race 2]]+Table2[[#This Row],[200m POINTS RACE 2]]+Table2[[#This Row],[500m Points Race 2]]+Table2[[#This Row],[LD Points Race 2]]</f>
        <v>104</v>
      </c>
      <c r="AJ10" s="11">
        <v>1</v>
      </c>
      <c r="AK10" s="11">
        <f>VLOOKUP(Table2[[#This Row],[Race 2 Overall Position]],Races!$F$3:$G$30,2,0)</f>
        <v>26</v>
      </c>
      <c r="AL10" s="40"/>
      <c r="AM10" s="7"/>
      <c r="AN10" s="40"/>
      <c r="AO10" s="7" t="s">
        <v>1628</v>
      </c>
      <c r="AP10" s="40">
        <v>1</v>
      </c>
      <c r="AQ10" s="7">
        <f>VLOOKUP(Table2[[#This Row],[500m Position]],Races!$F$3:$G$30,2,0)</f>
        <v>26</v>
      </c>
      <c r="AR10" s="40" t="s">
        <v>1719</v>
      </c>
      <c r="AS10" s="7">
        <v>1</v>
      </c>
      <c r="AT10" s="40">
        <f>VLOOKUP(Table2[[#This Row],[200m Position Race 4]],Races!$F$3:$G$30,2,0)</f>
        <v>26</v>
      </c>
      <c r="AU10" s="267">
        <v>52.73</v>
      </c>
      <c r="AV10" s="40">
        <v>1</v>
      </c>
      <c r="AW10" s="7">
        <f>VLOOKUP(Table2[[#This Row],[100m Position Race 4 ]],Races!$F$3:$G$30,2,0)</f>
        <v>26</v>
      </c>
      <c r="AX10" s="7">
        <f>Table2[[#This Row],[100m Points Race 4 ]]+Table2[[#This Row],[200m Points Race 4]]+Table2[[#This Row],[500m Points]]</f>
        <v>78</v>
      </c>
      <c r="AY10" s="7">
        <v>1</v>
      </c>
      <c r="AZ10" s="7">
        <f>VLOOKUP(Table2[[#This Row],[Total Position Race 4]],Races!$F$3:$G$30,2,0)</f>
        <v>26</v>
      </c>
      <c r="BA10" s="40" t="s">
        <v>1970</v>
      </c>
      <c r="BB10" s="40">
        <v>1</v>
      </c>
      <c r="BC10" s="7">
        <f>VLOOKUP(Table2[[#This Row],[Total Position Race 5]],Races!$F$3:$G$30,2,0)</f>
        <v>26</v>
      </c>
      <c r="BD10" s="40"/>
      <c r="BE10" s="7"/>
      <c r="BF10" s="40"/>
      <c r="BG10" s="7"/>
      <c r="BH10" s="40"/>
      <c r="BI10" s="7"/>
      <c r="BJ10" s="40"/>
      <c r="BK10" s="7"/>
      <c r="BL10" s="40"/>
      <c r="BM10" s="7"/>
      <c r="BN10" s="40"/>
      <c r="BO10" s="7"/>
      <c r="BP10" s="40"/>
      <c r="BQ10" s="7"/>
      <c r="BR10" s="40"/>
      <c r="BS10" s="7"/>
      <c r="BT10" s="40"/>
      <c r="BU10" s="7"/>
      <c r="BV1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10" s="9">
        <f>Table2[[#This Row],[Final Points race 1]]+Table2[[#This Row],[Final Points race 2]]+Table2[[#This Row],[Final POINTS Race 4 ]]+Table2[[#This Row],[Final POINTS Race 5]]+Table2[[#This Row],[Final POINTS Race 6]]</f>
        <v>104</v>
      </c>
      <c r="BX10" s="9" t="e">
        <f>SMALL(#REF!,1)</f>
        <v>#REF!</v>
      </c>
      <c r="BY1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0" s="117">
        <f>IF(Table2[[#This Row],[Races completed]]=$BZ$1,Table2[[#This Row],[Total Points 2018]]-Table2[[#This Row],[Lowest]],Table2[[#This Row],[Total Points 2018]])</f>
        <v>104</v>
      </c>
    </row>
    <row r="11" spans="1:83" s="42" customFormat="1" ht="16.5" customHeight="1" thickBot="1">
      <c r="A11" s="94">
        <v>10</v>
      </c>
      <c r="B11" s="189" t="s">
        <v>9</v>
      </c>
      <c r="C11" s="185" t="s">
        <v>368</v>
      </c>
      <c r="D11" s="19">
        <v>39791</v>
      </c>
      <c r="E11" s="184" t="s">
        <v>466</v>
      </c>
      <c r="F11" s="10" t="s">
        <v>76</v>
      </c>
      <c r="G11" s="10" t="s">
        <v>13</v>
      </c>
      <c r="H11" s="201">
        <v>10092</v>
      </c>
      <c r="I11" s="93">
        <f>VLOOKUP(Table2[[#This Row],[GCU Number]],'race 5'!$B$2:$G$48,1,0)</f>
        <v>10092</v>
      </c>
      <c r="J11" s="11">
        <v>135</v>
      </c>
      <c r="K11" s="7" t="s">
        <v>948</v>
      </c>
      <c r="L11" s="57">
        <v>1</v>
      </c>
      <c r="M11" s="11">
        <f>VLOOKUP(Table2[[#This Row],[LD Place Race1]],Races!$F$3:$G$30,2,0)</f>
        <v>26</v>
      </c>
      <c r="N11" s="11" t="s">
        <v>852</v>
      </c>
      <c r="O11" s="11">
        <v>2</v>
      </c>
      <c r="P11" s="11">
        <f>VLOOKUP(Table2[[#This Row],[500m Place Race1]],Races!$F$3:$G$30,2,0)</f>
        <v>22</v>
      </c>
      <c r="Q11" s="7" t="s">
        <v>915</v>
      </c>
      <c r="R11" s="57">
        <v>3</v>
      </c>
      <c r="S11" s="11">
        <f>VLOOKUP(Table2[[#This Row],[200m Place Race1]],Races!$F$3:$G$30,2,0)</f>
        <v>19</v>
      </c>
      <c r="T11" s="7">
        <f>Table2[[#This Row],[200m Points1]]+Table2[[#This Row],[500m Points 1]]+Table2[[#This Row],[LD Points1]]</f>
        <v>67</v>
      </c>
      <c r="U11" s="57">
        <v>1</v>
      </c>
      <c r="V11" s="8">
        <f>VLOOKUP(Table2[[#This Row],[Final Place RACE 1]],Races!$F$3:$G$28,2,0)</f>
        <v>26</v>
      </c>
      <c r="W11" s="40" t="s">
        <v>1250</v>
      </c>
      <c r="X11" s="7">
        <v>2</v>
      </c>
      <c r="Y11" s="11">
        <f>VLOOKUP(Table2[[#This Row],[LD Place Race 2]],Races!$F$3:$G$30,2,0)</f>
        <v>22</v>
      </c>
      <c r="Z11" s="40" t="s">
        <v>1353</v>
      </c>
      <c r="AA11" s="7">
        <v>3</v>
      </c>
      <c r="AB11" s="11">
        <f>VLOOKUP(Table2[[#This Row],[500m Place Race 2]],Races!$F$3:$G$30,2,0)</f>
        <v>19</v>
      </c>
      <c r="AC11" s="268" t="s">
        <v>1444</v>
      </c>
      <c r="AD11" s="7">
        <v>5</v>
      </c>
      <c r="AE11" s="11">
        <f>VLOOKUP(Table2[[#This Row],[200m Race 2 Place]],Races!$F$3:$G$30,2,0)</f>
        <v>16</v>
      </c>
      <c r="AF11" s="300">
        <v>34.21</v>
      </c>
      <c r="AG11" s="40">
        <v>2</v>
      </c>
      <c r="AH11" s="11">
        <f>VLOOKUP(Table2[[#This Row],[100m Place Race 2]],Races!$F$3:$G$30,2,0)</f>
        <v>22</v>
      </c>
      <c r="AI11" s="11">
        <f>Table2[[#This Row],[100m POINTS Race 2]]+Table2[[#This Row],[200m POINTS RACE 2]]+Table2[[#This Row],[500m Points Race 2]]+Table2[[#This Row],[LD Points Race 2]]</f>
        <v>79</v>
      </c>
      <c r="AJ11" s="11">
        <v>3</v>
      </c>
      <c r="AK11" s="11">
        <f>VLOOKUP(Table2[[#This Row],[Race 2 Overall Position]],Races!$F$3:$G$30,2,0)</f>
        <v>19</v>
      </c>
      <c r="AL11" s="7"/>
      <c r="AM11" s="57"/>
      <c r="AN11" s="7"/>
      <c r="AO11" s="7" t="s">
        <v>1640</v>
      </c>
      <c r="AP11" s="7">
        <v>2</v>
      </c>
      <c r="AQ11" s="57">
        <f>VLOOKUP(Table2[[#This Row],[500m Position]],Races!$F$3:$G$30,2,0)</f>
        <v>22</v>
      </c>
      <c r="AR11" s="7" t="s">
        <v>1729</v>
      </c>
      <c r="AS11" s="57">
        <v>2</v>
      </c>
      <c r="AT11" s="7">
        <f>VLOOKUP(Table2[[#This Row],[200m Position Race 4]],Races!$F$3:$G$30,2,0)</f>
        <v>22</v>
      </c>
      <c r="AU11" s="394">
        <v>36.78</v>
      </c>
      <c r="AV11" s="7">
        <v>3</v>
      </c>
      <c r="AW11" s="57">
        <f>VLOOKUP(Table2[[#This Row],[100m Position Race 4 ]],Races!$F$3:$G$30,2,0)</f>
        <v>19</v>
      </c>
      <c r="AX11" s="57">
        <f>Table2[[#This Row],[100m Points Race 4 ]]+Table2[[#This Row],[200m Points Race 4]]+Table2[[#This Row],[500m Points]]</f>
        <v>63</v>
      </c>
      <c r="AY11" s="57">
        <v>2</v>
      </c>
      <c r="AZ11" s="57">
        <f>VLOOKUP(Table2[[#This Row],[Total Position Race 4]],Races!$F$3:$G$30,2,0)</f>
        <v>22</v>
      </c>
      <c r="BA11" s="7" t="s">
        <v>1974</v>
      </c>
      <c r="BB11" s="7">
        <v>2</v>
      </c>
      <c r="BC11" s="57">
        <f>VLOOKUP(Table2[[#This Row],[Total Position Race 5]],Races!$F$3:$G$30,2,0)</f>
        <v>22</v>
      </c>
      <c r="BD11" s="7" t="s">
        <v>2011</v>
      </c>
      <c r="BE11" s="57">
        <v>1</v>
      </c>
      <c r="BF11" s="7">
        <f>VLOOKUP(Table2[[#This Row],[Total Position Race 6]],Races!$F$3:$G$30,2,0)</f>
        <v>26</v>
      </c>
      <c r="BG11" s="57"/>
      <c r="BH11" s="7"/>
      <c r="BI11" s="57"/>
      <c r="BJ11" s="7"/>
      <c r="BK11" s="57"/>
      <c r="BL11" s="7"/>
      <c r="BM11" s="57"/>
      <c r="BN11" s="7"/>
      <c r="BO11" s="57"/>
      <c r="BP11" s="7"/>
      <c r="BQ11" s="57"/>
      <c r="BR11" s="7"/>
      <c r="BS11" s="57"/>
      <c r="BT11" s="7"/>
      <c r="BU11" s="57"/>
      <c r="BV1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1" s="9">
        <f>Table2[[#This Row],[Final Points race 1]]+Table2[[#This Row],[Final Points race 2]]+Table2[[#This Row],[Final POINTS Race 4 ]]+Table2[[#This Row],[Final POINTS Race 5]]+Table2[[#This Row],[Final POINTS Race 6]]</f>
        <v>115</v>
      </c>
      <c r="BX1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115</v>
      </c>
    </row>
    <row r="12" spans="1:83" s="42" customFormat="1" ht="16.5" customHeight="1" thickBot="1">
      <c r="A12" s="393">
        <v>10</v>
      </c>
      <c r="B12" s="6" t="s">
        <v>19</v>
      </c>
      <c r="C12" s="334" t="s">
        <v>1995</v>
      </c>
      <c r="D12" s="19"/>
      <c r="E12" s="94"/>
      <c r="F12" s="6"/>
      <c r="G12" s="29" t="s">
        <v>1524</v>
      </c>
      <c r="H12" s="191"/>
      <c r="I12" s="93"/>
      <c r="J12" s="11">
        <v>29</v>
      </c>
      <c r="K12" s="311"/>
      <c r="L12" s="278"/>
      <c r="M12" s="126"/>
      <c r="N12" s="11"/>
      <c r="O12" s="11"/>
      <c r="P12" s="11"/>
      <c r="Q12" s="311"/>
      <c r="R12" s="278"/>
      <c r="S12" s="126"/>
      <c r="T12" s="311"/>
      <c r="U12" s="278"/>
      <c r="V12" s="298"/>
      <c r="W12" s="306"/>
      <c r="X12" s="278"/>
      <c r="Y12" s="127"/>
      <c r="Z12" s="306"/>
      <c r="AA12" s="278"/>
      <c r="AB12" s="127"/>
      <c r="AC12" s="306"/>
      <c r="AD12" s="278"/>
      <c r="AE12" s="127"/>
      <c r="AF12" s="390"/>
      <c r="AG12" s="306"/>
      <c r="AH12" s="126"/>
      <c r="AI12" s="11"/>
      <c r="AJ12" s="11"/>
      <c r="AK12" s="127"/>
      <c r="AL12" s="311"/>
      <c r="AM12" s="278"/>
      <c r="AN12" s="311"/>
      <c r="AO12" s="278"/>
      <c r="AP12" s="311"/>
      <c r="AQ12" s="278"/>
      <c r="AR12" s="311"/>
      <c r="AS12" s="278"/>
      <c r="AT12" s="311"/>
      <c r="AU12" s="278"/>
      <c r="AV12" s="311"/>
      <c r="AW12" s="278"/>
      <c r="AX12" s="7"/>
      <c r="AY12" s="7"/>
      <c r="AZ12" s="7"/>
      <c r="BA12" s="311"/>
      <c r="BB12" s="311"/>
      <c r="BC12" s="278"/>
      <c r="BD12" s="85" t="s">
        <v>2012</v>
      </c>
      <c r="BE12" s="278">
        <v>1</v>
      </c>
      <c r="BF12" s="311">
        <f>VLOOKUP(Table2[[#This Row],[Total Position Race 6]],Races!$F$3:$G$30,2,0)</f>
        <v>26</v>
      </c>
      <c r="BG12" s="278"/>
      <c r="BH12" s="311"/>
      <c r="BI12" s="278"/>
      <c r="BJ12" s="311"/>
      <c r="BK12" s="278"/>
      <c r="BL12" s="311"/>
      <c r="BM12" s="278"/>
      <c r="BN12" s="311"/>
      <c r="BO12" s="278"/>
      <c r="BP12" s="85"/>
      <c r="BQ12" s="7"/>
      <c r="BR12" s="85"/>
      <c r="BS12" s="7"/>
      <c r="BT12" s="85"/>
      <c r="BU12" s="7"/>
      <c r="BV12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2" s="127">
        <f>Table2[[#This Row],[Final Points race 1]]+Table2[[#This Row],[Final Points race 2]]+Table2[[#This Row],[Final POINTS Race 4 ]]+Table2[[#This Row],[Final POINTS Race 5]]+Table2[[#This Row],[Final POINTS Race 6]]</f>
        <v>26</v>
      </c>
      <c r="BX12" s="9" t="e">
        <f>SMALL(#REF!,1)</f>
        <v>#REF!</v>
      </c>
      <c r="BY12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2" s="117">
        <f>IF(Table2[[#This Row],[Races completed]]=$BZ$1,Table2[[#This Row],[Total Points 2018]]-Table2[[#This Row],[Lowest]],Table2[[#This Row],[Total Points 2018]])</f>
        <v>26</v>
      </c>
    </row>
    <row r="13" spans="1:83" s="42" customFormat="1" ht="16.5" customHeight="1" thickBot="1">
      <c r="A13" s="6">
        <v>10</v>
      </c>
      <c r="B13" s="182" t="s">
        <v>9</v>
      </c>
      <c r="C13" s="185" t="s">
        <v>225</v>
      </c>
      <c r="D13" s="19">
        <v>39533</v>
      </c>
      <c r="E13" s="124" t="s">
        <v>466</v>
      </c>
      <c r="F13" s="10" t="s">
        <v>76</v>
      </c>
      <c r="G13" s="10" t="s">
        <v>13</v>
      </c>
      <c r="H13" s="201">
        <v>3878</v>
      </c>
      <c r="I13" s="93">
        <f>VLOOKUP(Table2[[#This Row],[GCU Number]],'race 5'!$B$2:$G$48,1,0)</f>
        <v>3878</v>
      </c>
      <c r="J13" s="11">
        <v>14</v>
      </c>
      <c r="K13" s="7" t="s">
        <v>966</v>
      </c>
      <c r="L13" s="7">
        <v>2</v>
      </c>
      <c r="M13" s="11">
        <f>VLOOKUP(Table2[[#This Row],[LD Place Race1]],Races!$F$3:$G$30,2,0)</f>
        <v>22</v>
      </c>
      <c r="N13" s="11" t="s">
        <v>853</v>
      </c>
      <c r="O13" s="11">
        <v>3</v>
      </c>
      <c r="P13" s="11">
        <f>VLOOKUP(Table2[[#This Row],[500m Place Race1]],Races!$F$3:$G$30,2,0)</f>
        <v>19</v>
      </c>
      <c r="Q13" s="7" t="s">
        <v>916</v>
      </c>
      <c r="R13" s="7">
        <v>2</v>
      </c>
      <c r="S13" s="11">
        <f>VLOOKUP(Table2[[#This Row],[200m Place Race1]],Races!$F$3:$G$30,2,0)</f>
        <v>22</v>
      </c>
      <c r="T13" s="7">
        <f>Table2[[#This Row],[200m Points1]]+Table2[[#This Row],[500m Points 1]]+Table2[[#This Row],[LD Points1]]</f>
        <v>63</v>
      </c>
      <c r="U13" s="7">
        <v>2</v>
      </c>
      <c r="V13" s="8">
        <f>VLOOKUP(Table2[[#This Row],[Final Place RACE 1]],Races!$F$3:$G$28,2,0)</f>
        <v>22</v>
      </c>
      <c r="W13" s="40" t="s">
        <v>1251</v>
      </c>
      <c r="X13" s="7">
        <v>3</v>
      </c>
      <c r="Y13" s="7">
        <f>VLOOKUP(Table2[[#This Row],[LD Place Race 2]],Races!$F$3:$G$30,2,0)</f>
        <v>19</v>
      </c>
      <c r="Z13" s="40" t="s">
        <v>1351</v>
      </c>
      <c r="AA13" s="7">
        <v>1</v>
      </c>
      <c r="AB13" s="7">
        <f>VLOOKUP(Table2[[#This Row],[500m Place Race 2]],Races!$F$3:$G$30,2,0)</f>
        <v>26</v>
      </c>
      <c r="AC13" s="268" t="s">
        <v>1442</v>
      </c>
      <c r="AD13" s="7">
        <v>2</v>
      </c>
      <c r="AE13" s="7">
        <f>VLOOKUP(Table2[[#This Row],[200m Race 2 Place]],Races!$F$3:$G$30,2,0)</f>
        <v>22</v>
      </c>
      <c r="AF13" s="300">
        <v>33.57</v>
      </c>
      <c r="AG13" s="40">
        <v>1</v>
      </c>
      <c r="AH13" s="7">
        <f>VLOOKUP(Table2[[#This Row],[100m Place Race 2]],Races!$F$3:$G$30,2,0)</f>
        <v>26</v>
      </c>
      <c r="AI13" s="11">
        <f>Table2[[#This Row],[100m POINTS Race 2]]+Table2[[#This Row],[200m POINTS RACE 2]]+Table2[[#This Row],[500m Points Race 2]]+Table2[[#This Row],[LD Points Race 2]]</f>
        <v>93</v>
      </c>
      <c r="AJ13" s="11">
        <v>1</v>
      </c>
      <c r="AK13" s="11">
        <f>VLOOKUP(Table2[[#This Row],[Race 2 Overall Position]],Races!$F$3:$G$30,2,0)</f>
        <v>26</v>
      </c>
      <c r="AL13" s="7"/>
      <c r="AM13" s="7"/>
      <c r="AN13" s="7"/>
      <c r="AO13" s="7" t="s">
        <v>1639</v>
      </c>
      <c r="AP13" s="7">
        <v>1</v>
      </c>
      <c r="AQ13" s="7">
        <f>VLOOKUP(Table2[[#This Row],[500m Position]],Races!$F$3:$G$30,2,0)</f>
        <v>26</v>
      </c>
      <c r="AR13" s="7" t="s">
        <v>1728</v>
      </c>
      <c r="AS13" s="7">
        <v>1</v>
      </c>
      <c r="AT13" s="7">
        <f>VLOOKUP(Table2[[#This Row],[200m Position Race 4]],Races!$F$3:$G$30,2,0)</f>
        <v>26</v>
      </c>
      <c r="AU13" s="267">
        <v>34.24</v>
      </c>
      <c r="AV13" s="7">
        <v>1</v>
      </c>
      <c r="AW13" s="7">
        <f>VLOOKUP(Table2[[#This Row],[100m Position Race 4 ]],Races!$F$3:$G$30,2,0)</f>
        <v>26</v>
      </c>
      <c r="AX13" s="7">
        <f>Table2[[#This Row],[100m Points Race 4 ]]+Table2[[#This Row],[200m Points Race 4]]+Table2[[#This Row],[500m Points]]</f>
        <v>78</v>
      </c>
      <c r="AY13" s="7">
        <v>1</v>
      </c>
      <c r="AZ13" s="7">
        <f>VLOOKUP(Table2[[#This Row],[Total Position Race 4]],Races!$F$3:$G$30,2,0)</f>
        <v>26</v>
      </c>
      <c r="BA13" s="7" t="s">
        <v>1976</v>
      </c>
      <c r="BB13" s="7">
        <v>1</v>
      </c>
      <c r="BC13" s="7">
        <f>VLOOKUP(Table2[[#This Row],[Total Position Race 5]],Races!$F$3:$G$30,2,0)</f>
        <v>26</v>
      </c>
      <c r="BD13" s="7" t="s">
        <v>2013</v>
      </c>
      <c r="BE13" s="7">
        <v>2</v>
      </c>
      <c r="BF13" s="7">
        <f>VLOOKUP(Table2[[#This Row],[Total Position Race 6]],Races!$F$3:$G$30,2,0)</f>
        <v>22</v>
      </c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3" s="9">
        <f>Table2[[#This Row],[Final Points race 1]]+Table2[[#This Row],[Final Points race 2]]+Table2[[#This Row],[Final POINTS Race 4 ]]+Table2[[#This Row],[Final POINTS Race 5]]+Table2[[#This Row],[Final POINTS Race 6]]</f>
        <v>122</v>
      </c>
      <c r="BX1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122</v>
      </c>
    </row>
    <row r="14" spans="1:83" s="42" customFormat="1" ht="16.5" hidden="1" customHeight="1" thickBot="1">
      <c r="A14" s="10">
        <v>10</v>
      </c>
      <c r="B14" s="94" t="s">
        <v>9</v>
      </c>
      <c r="C14" s="185" t="s">
        <v>444</v>
      </c>
      <c r="D14" s="19">
        <v>39604</v>
      </c>
      <c r="E14" s="10" t="s">
        <v>468</v>
      </c>
      <c r="F14" s="10" t="s">
        <v>76</v>
      </c>
      <c r="G14" s="10" t="s">
        <v>13</v>
      </c>
      <c r="H14" s="201" t="s">
        <v>231</v>
      </c>
      <c r="I14" s="93" t="e">
        <f>VLOOKUP(Table2[[#This Row],[GCU Number]],'race 5'!$B$2:$G$48,1,0)</f>
        <v>#N/A</v>
      </c>
      <c r="J14" s="11">
        <v>31</v>
      </c>
      <c r="K14" s="84"/>
      <c r="L14" s="7"/>
      <c r="M14" s="11"/>
      <c r="N14" s="11"/>
      <c r="O14" s="11"/>
      <c r="P14" s="11"/>
      <c r="Q14" s="84"/>
      <c r="R14" s="7"/>
      <c r="S14" s="11"/>
      <c r="T14" s="84"/>
      <c r="U14" s="7"/>
      <c r="V14" s="8"/>
      <c r="W14" s="40" t="s">
        <v>1262</v>
      </c>
      <c r="X14" s="7">
        <v>13</v>
      </c>
      <c r="Y14" s="7">
        <f>VLOOKUP(Table2[[#This Row],[LD Place Race 2]],Races!$F$3:$G$30,2,0)</f>
        <v>8</v>
      </c>
      <c r="Z14" s="40" t="s">
        <v>1378</v>
      </c>
      <c r="AA14" s="7">
        <v>8</v>
      </c>
      <c r="AB14" s="7">
        <f>VLOOKUP(Table2[[#This Row],[500m Place Race 2]],Races!$F$3:$G$30,2,0)</f>
        <v>13</v>
      </c>
      <c r="AC14" s="268" t="s">
        <v>1457</v>
      </c>
      <c r="AD14" s="7">
        <v>1</v>
      </c>
      <c r="AE14" s="7">
        <f>VLOOKUP(Table2[[#This Row],[200m Race 2 Place]],Races!$F$3:$G$30,2,0)</f>
        <v>26</v>
      </c>
      <c r="AF14" s="300">
        <v>34.85</v>
      </c>
      <c r="AG14" s="40">
        <v>4</v>
      </c>
      <c r="AH14" s="7">
        <f>VLOOKUP(Table2[[#This Row],[100m Place Race 2]],Races!$F$3:$G$30,2,0)</f>
        <v>17</v>
      </c>
      <c r="AI14" s="11">
        <f>Table2[[#This Row],[100m POINTS Race 2]]+Table2[[#This Row],[200m POINTS RACE 2]]+Table2[[#This Row],[500m Points Race 2]]+Table2[[#This Row],[LD Points Race 2]]</f>
        <v>64</v>
      </c>
      <c r="AJ14" s="11">
        <v>4</v>
      </c>
      <c r="AK14" s="11">
        <f>VLOOKUP(Table2[[#This Row],[Race 2 Overall Position]],Races!$F$3:$G$30,2,0)</f>
        <v>17</v>
      </c>
      <c r="AL14" s="84"/>
      <c r="AM14" s="7"/>
      <c r="AN14" s="84"/>
      <c r="AO14" s="7" t="s">
        <v>1643</v>
      </c>
      <c r="AP14" s="84">
        <v>9</v>
      </c>
      <c r="AQ14" s="7">
        <f>VLOOKUP(Table2[[#This Row],[500m Position]],Races!$F$3:$G$30,2,0)</f>
        <v>12</v>
      </c>
      <c r="AR14" s="84" t="s">
        <v>1733</v>
      </c>
      <c r="AS14" s="7">
        <v>5</v>
      </c>
      <c r="AT14" s="84">
        <f>VLOOKUP(Table2[[#This Row],[200m Position Race 4]],Races!$F$3:$G$30,2,0)</f>
        <v>16</v>
      </c>
      <c r="AU14" s="267">
        <v>43.6</v>
      </c>
      <c r="AV14" s="84">
        <v>8</v>
      </c>
      <c r="AW14" s="7">
        <f>VLOOKUP(Table2[[#This Row],[100m Position Race 4 ]],Races!$F$3:$G$30,2,0)</f>
        <v>13</v>
      </c>
      <c r="AX14" s="7">
        <f>Table2[[#This Row],[100m Points Race 4 ]]+Table2[[#This Row],[200m Points Race 4]]+Table2[[#This Row],[500m Points]]</f>
        <v>41</v>
      </c>
      <c r="AY14" s="7">
        <v>6</v>
      </c>
      <c r="AZ14" s="7">
        <f>VLOOKUP(Table2[[#This Row],[Total Position Race 4]],Races!$F$3:$G$30,2,0)</f>
        <v>15</v>
      </c>
      <c r="BA14" s="84"/>
      <c r="BB14" s="84"/>
      <c r="BC14" s="7"/>
      <c r="BD14" s="84"/>
      <c r="BE14" s="7"/>
      <c r="BF14" s="84"/>
      <c r="BG14" s="7"/>
      <c r="BH14" s="84"/>
      <c r="BI14" s="7"/>
      <c r="BJ14" s="84"/>
      <c r="BK14" s="7"/>
      <c r="BL14" s="84"/>
      <c r="BM14" s="7"/>
      <c r="BN14" s="84"/>
      <c r="BO14" s="7"/>
      <c r="BP14" s="84"/>
      <c r="BQ14" s="7"/>
      <c r="BR14" s="84"/>
      <c r="BS14" s="7"/>
      <c r="BT14" s="84"/>
      <c r="BU14" s="7"/>
      <c r="BV1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14" s="9">
        <f>Table2[[#This Row],[Final Points race 1]]+Table2[[#This Row],[Final Points race 2]]+Table2[[#This Row],[Final POINTS Race 4 ]]+Table2[[#This Row],[Final POINTS Race 5]]+Table2[[#This Row],[Final POINTS Race 6]]</f>
        <v>32</v>
      </c>
      <c r="BX1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32</v>
      </c>
    </row>
    <row r="15" spans="1:83" s="42" customFormat="1" ht="16.5" hidden="1" customHeight="1" thickBot="1">
      <c r="A15" s="10">
        <v>10</v>
      </c>
      <c r="B15" s="94" t="s">
        <v>9</v>
      </c>
      <c r="C15" s="185" t="s">
        <v>1172</v>
      </c>
      <c r="D15" s="19"/>
      <c r="E15" s="289" t="s">
        <v>612</v>
      </c>
      <c r="F15" s="124"/>
      <c r="G15" s="209" t="s">
        <v>13</v>
      </c>
      <c r="H15" s="191"/>
      <c r="I15" s="93" t="e">
        <f>VLOOKUP(Table2[[#This Row],[GCU Number]],'race 5'!$B$2:$G$48,1,0)</f>
        <v>#N/A</v>
      </c>
      <c r="J15" s="11">
        <v>107</v>
      </c>
      <c r="K15" s="78" t="s">
        <v>958</v>
      </c>
      <c r="L15" s="11">
        <v>9</v>
      </c>
      <c r="M15" s="11">
        <f>VLOOKUP(Table2[[#This Row],[LD Place Race1]],Races!$F$3:$G$30,2,0)</f>
        <v>12</v>
      </c>
      <c r="N15" s="11" t="s">
        <v>860</v>
      </c>
      <c r="O15" s="11">
        <v>11</v>
      </c>
      <c r="P15" s="11">
        <f>VLOOKUP(Table2[[#This Row],[500m Place Race1]],Races!$F$3:$G$30,2,0)</f>
        <v>10</v>
      </c>
      <c r="Q15" s="78" t="s">
        <v>424</v>
      </c>
      <c r="R15" s="11" t="s">
        <v>424</v>
      </c>
      <c r="S15" s="11">
        <f>VLOOKUP(Table2[[#This Row],[200m Place Race1]],Races!$F$3:$G$30,2,0)</f>
        <v>0</v>
      </c>
      <c r="T15" s="37">
        <f>Table2[[#This Row],[200m Points1]]+Table2[[#This Row],[500m Points 1]]+Table2[[#This Row],[LD Points1]]</f>
        <v>22</v>
      </c>
      <c r="U15" s="11">
        <v>11</v>
      </c>
      <c r="V15" s="8">
        <f>VLOOKUP(Table2[[#This Row],[Final Place RACE 1]],Races!$F$3:$G$28,2,0)</f>
        <v>10</v>
      </c>
      <c r="W15" s="40" t="s">
        <v>1259</v>
      </c>
      <c r="X15" s="7">
        <v>10</v>
      </c>
      <c r="Y15" s="11">
        <f>VLOOKUP(Table2[[#This Row],[LD Place Race 2]],Races!$F$3:$G$30,2,0)</f>
        <v>11</v>
      </c>
      <c r="Z15" s="40" t="s">
        <v>1379</v>
      </c>
      <c r="AA15" s="7">
        <v>12</v>
      </c>
      <c r="AB15" s="11">
        <f>VLOOKUP(Table2[[#This Row],[500m Place Race 2]],Races!$F$3:$G$30,2,0)</f>
        <v>9</v>
      </c>
      <c r="AC15" s="268" t="s">
        <v>1459</v>
      </c>
      <c r="AD15" s="7">
        <v>9</v>
      </c>
      <c r="AE15" s="11">
        <f>VLOOKUP(Table2[[#This Row],[200m Race 2 Place]],Races!$F$3:$G$30,2,0)</f>
        <v>12</v>
      </c>
      <c r="AF15" s="300" t="s">
        <v>424</v>
      </c>
      <c r="AG15" s="40"/>
      <c r="AH15" s="11"/>
      <c r="AI15" s="11">
        <f>Table2[[#This Row],[100m POINTS Race 2]]+Table2[[#This Row],[200m POINTS RACE 2]]+Table2[[#This Row],[500m Points Race 2]]+Table2[[#This Row],[LD Points Race 2]]</f>
        <v>32</v>
      </c>
      <c r="AJ15" s="11">
        <v>12</v>
      </c>
      <c r="AK15" s="11">
        <f>VLOOKUP(Table2[[#This Row],[Race 2 Overall Position]],Races!$F$3:$G$30,2,0)</f>
        <v>9</v>
      </c>
      <c r="AL15" s="37"/>
      <c r="AM15" s="11"/>
      <c r="AN15" s="37"/>
      <c r="AO15" s="11"/>
      <c r="AP15" s="37"/>
      <c r="AQ15" s="11"/>
      <c r="AR15" s="37"/>
      <c r="AS15" s="11"/>
      <c r="AT15" s="37"/>
      <c r="AU15" s="11"/>
      <c r="AV15" s="37"/>
      <c r="AW15" s="11"/>
      <c r="AX15" s="11"/>
      <c r="AY15" s="11"/>
      <c r="AZ15" s="11"/>
      <c r="BA15" s="37"/>
      <c r="BB15" s="37"/>
      <c r="BC15" s="11"/>
      <c r="BD15" s="37"/>
      <c r="BE15" s="11"/>
      <c r="BF15" s="37"/>
      <c r="BG15" s="11"/>
      <c r="BH15" s="37"/>
      <c r="BI15" s="11"/>
      <c r="BJ15" s="37"/>
      <c r="BK15" s="11"/>
      <c r="BL15" s="37"/>
      <c r="BM15" s="11"/>
      <c r="BN15" s="37"/>
      <c r="BO15" s="11"/>
      <c r="BP15" s="37"/>
      <c r="BQ15" s="11"/>
      <c r="BR15" s="37"/>
      <c r="BS15" s="11"/>
      <c r="BT15" s="37"/>
      <c r="BU15" s="11"/>
      <c r="BV1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15" s="9">
        <f>Table2[[#This Row],[Final Points race 1]]+Table2[[#This Row],[Final Points race 2]]+Table2[[#This Row],[Final POINTS Race 4 ]]+Table2[[#This Row],[Final POINTS Race 5]]+Table2[[#This Row],[Final POINTS Race 6]]</f>
        <v>19</v>
      </c>
      <c r="BX15" s="9" t="e">
        <f>SMALL(#REF!,1)</f>
        <v>#REF!</v>
      </c>
      <c r="BY1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5" s="117">
        <f>IF(Table2[[#This Row],[Races completed]]=$BZ$1,Table2[[#This Row],[Total Points 2018]]-Table2[[#This Row],[Lowest]],Table2[[#This Row],[Total Points 2018]])</f>
        <v>19</v>
      </c>
    </row>
    <row r="16" spans="1:83" s="42" customFormat="1" ht="16.5" hidden="1" customHeight="1" thickBot="1">
      <c r="A16" s="187">
        <v>10</v>
      </c>
      <c r="B16" s="182" t="s">
        <v>9</v>
      </c>
      <c r="C16" s="185" t="s">
        <v>494</v>
      </c>
      <c r="D16" s="19">
        <v>39853</v>
      </c>
      <c r="E16" s="184" t="s">
        <v>466</v>
      </c>
      <c r="F16" s="124" t="s">
        <v>76</v>
      </c>
      <c r="G16" s="10" t="s">
        <v>13</v>
      </c>
      <c r="H16" s="188">
        <v>10154</v>
      </c>
      <c r="I16" s="93" t="e">
        <f>VLOOKUP(Table2[[#This Row],[GCU Number]],'race 5'!$B$2:$G$48,1,0)</f>
        <v>#N/A</v>
      </c>
      <c r="J16" s="11">
        <v>169</v>
      </c>
      <c r="K16" s="79" t="s">
        <v>960</v>
      </c>
      <c r="L16" s="11">
        <v>10</v>
      </c>
      <c r="M16" s="11">
        <f>VLOOKUP(Table2[[#This Row],[LD Place Race1]],Races!$F$3:$G$30,2,0)</f>
        <v>11</v>
      </c>
      <c r="N16" s="11" t="s">
        <v>858</v>
      </c>
      <c r="O16" s="11">
        <v>7</v>
      </c>
      <c r="P16" s="11">
        <f>VLOOKUP(Table2[[#This Row],[500m Place Race1]],Races!$F$3:$G$30,2,0)</f>
        <v>14</v>
      </c>
      <c r="Q16" s="79" t="s">
        <v>920</v>
      </c>
      <c r="R16" s="11">
        <v>10</v>
      </c>
      <c r="S16" s="11">
        <f>VLOOKUP(Table2[[#This Row],[200m Place Race1]],Races!$F$3:$G$30,2,0)</f>
        <v>11</v>
      </c>
      <c r="T16" s="79">
        <f>Table2[[#This Row],[200m Points1]]+Table2[[#This Row],[500m Points 1]]+Table2[[#This Row],[LD Points1]]</f>
        <v>36</v>
      </c>
      <c r="U16" s="11">
        <v>9</v>
      </c>
      <c r="V16" s="8">
        <f>VLOOKUP(Table2[[#This Row],[Final Place RACE 1]],Races!$F$3:$G$28,2,0)</f>
        <v>12</v>
      </c>
      <c r="W16" s="37" t="s">
        <v>1260</v>
      </c>
      <c r="X16" s="11">
        <v>11</v>
      </c>
      <c r="Y16" s="7">
        <f>VLOOKUP(Table2[[#This Row],[LD Place Race 2]],Races!$F$3:$G$30,2,0)</f>
        <v>10</v>
      </c>
      <c r="Z16" s="37" t="s">
        <v>1359</v>
      </c>
      <c r="AA16" s="11">
        <v>11</v>
      </c>
      <c r="AB16" s="7">
        <f>VLOOKUP(Table2[[#This Row],[500m Place Race 2]],Races!$F$3:$G$30,2,0)</f>
        <v>10</v>
      </c>
      <c r="AC16" s="280" t="s">
        <v>1450</v>
      </c>
      <c r="AD16" s="11">
        <v>11</v>
      </c>
      <c r="AE16" s="7">
        <f>VLOOKUP(Table2[[#This Row],[200m Race 2 Place]],Races!$F$3:$G$30,2,0)</f>
        <v>10</v>
      </c>
      <c r="AF16" s="300">
        <v>40.65</v>
      </c>
      <c r="AG16" s="37">
        <v>13</v>
      </c>
      <c r="AH16" s="11">
        <f>VLOOKUP(Table2[[#This Row],[100m Place Race 2]],Races!$F$3:$G$30,2,0)</f>
        <v>8</v>
      </c>
      <c r="AI16" s="11">
        <f>Table2[[#This Row],[100m POINTS Race 2]]+Table2[[#This Row],[200m POINTS RACE 2]]+Table2[[#This Row],[500m Points Race 2]]+Table2[[#This Row],[LD Points Race 2]]</f>
        <v>38</v>
      </c>
      <c r="AJ16" s="11">
        <v>10</v>
      </c>
      <c r="AK16" s="11">
        <f>VLOOKUP(Table2[[#This Row],[Race 2 Overall Position]],Races!$F$3:$G$30,2,0)</f>
        <v>11</v>
      </c>
      <c r="AL16" s="79"/>
      <c r="AM16" s="11"/>
      <c r="AN16" s="79"/>
      <c r="AO16" s="11" t="s">
        <v>1637</v>
      </c>
      <c r="AP16" s="79">
        <v>10</v>
      </c>
      <c r="AQ16" s="11">
        <f>VLOOKUP(Table2[[#This Row],[500m Position]],Races!$F$3:$G$30,2,0)</f>
        <v>11</v>
      </c>
      <c r="AR16" s="79" t="s">
        <v>1726</v>
      </c>
      <c r="AS16" s="11">
        <v>15</v>
      </c>
      <c r="AT16" s="79">
        <f>VLOOKUP(Table2[[#This Row],[200m Position Race 4]],Races!$F$3:$G$30,2,0)</f>
        <v>6</v>
      </c>
      <c r="AU16" s="269">
        <v>53.75</v>
      </c>
      <c r="AV16" s="79">
        <v>11</v>
      </c>
      <c r="AW16" s="11">
        <f>VLOOKUP(Table2[[#This Row],[100m Position Race 4 ]],Races!$F$3:$G$30,2,0)</f>
        <v>10</v>
      </c>
      <c r="AX16" s="11">
        <f>Table2[[#This Row],[100m Points Race 4 ]]+Table2[[#This Row],[200m Points Race 4]]+Table2[[#This Row],[500m Points]]</f>
        <v>27</v>
      </c>
      <c r="AY16" s="11">
        <v>12</v>
      </c>
      <c r="AZ16" s="11">
        <f>VLOOKUP(Table2[[#This Row],[Total Position Race 4]],Races!$F$3:$G$30,2,0)</f>
        <v>9</v>
      </c>
      <c r="BA16" s="79"/>
      <c r="BB16" s="79"/>
      <c r="BC16" s="11"/>
      <c r="BD16" s="79"/>
      <c r="BE16" s="11"/>
      <c r="BF16" s="79"/>
      <c r="BG16" s="11"/>
      <c r="BH16" s="79"/>
      <c r="BI16" s="11"/>
      <c r="BJ16" s="79"/>
      <c r="BK16" s="11"/>
      <c r="BL16" s="79"/>
      <c r="BM16" s="11"/>
      <c r="BN16" s="79"/>
      <c r="BO16" s="11"/>
      <c r="BP16" s="79"/>
      <c r="BQ16" s="11"/>
      <c r="BR16" s="79"/>
      <c r="BS16" s="11"/>
      <c r="BT16" s="79"/>
      <c r="BU16" s="11"/>
      <c r="BV1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16" s="9">
        <f>Table2[[#This Row],[Final Points race 1]]+Table2[[#This Row],[Final Points race 2]]+Table2[[#This Row],[Final POINTS Race 4 ]]+Table2[[#This Row],[Final POINTS Race 5]]+Table2[[#This Row],[Final POINTS Race 6]]</f>
        <v>32</v>
      </c>
      <c r="BX1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32</v>
      </c>
    </row>
    <row r="17" spans="1:78" s="42" customFormat="1" ht="16.5" customHeight="1" thickBot="1">
      <c r="A17" s="6">
        <v>10</v>
      </c>
      <c r="B17" s="182" t="s">
        <v>9</v>
      </c>
      <c r="C17" s="185" t="s">
        <v>226</v>
      </c>
      <c r="D17" s="19">
        <v>39533</v>
      </c>
      <c r="E17" s="124" t="s">
        <v>466</v>
      </c>
      <c r="F17" s="10" t="s">
        <v>76</v>
      </c>
      <c r="G17" s="10" t="s">
        <v>13</v>
      </c>
      <c r="H17" s="201">
        <v>3849</v>
      </c>
      <c r="I17" s="93">
        <f>VLOOKUP(Table2[[#This Row],[GCU Number]],'race 5'!$B$2:$G$48,1,0)</f>
        <v>3849</v>
      </c>
      <c r="J17" s="11">
        <v>12</v>
      </c>
      <c r="K17" s="11" t="s">
        <v>951</v>
      </c>
      <c r="L17" s="11">
        <v>3</v>
      </c>
      <c r="M17" s="11">
        <f>VLOOKUP(Table2[[#This Row],[LD Place Race1]],Races!$F$3:$G$30,2,0)</f>
        <v>19</v>
      </c>
      <c r="N17" s="11" t="s">
        <v>854</v>
      </c>
      <c r="O17" s="11">
        <v>4</v>
      </c>
      <c r="P17" s="11">
        <f>VLOOKUP(Table2[[#This Row],[500m Place Race1]],Races!$F$3:$G$30,2,0)</f>
        <v>17</v>
      </c>
      <c r="Q17" s="11" t="s">
        <v>917</v>
      </c>
      <c r="R17" s="11">
        <v>1</v>
      </c>
      <c r="S17" s="11">
        <f>VLOOKUP(Table2[[#This Row],[200m Place Race1]],Races!$F$3:$G$30,2,0)</f>
        <v>26</v>
      </c>
      <c r="T17" s="11">
        <f>Table2[[#This Row],[200m Points1]]+Table2[[#This Row],[500m Points 1]]+Table2[[#This Row],[LD Points1]]</f>
        <v>62</v>
      </c>
      <c r="U17" s="11">
        <v>3</v>
      </c>
      <c r="V17" s="8">
        <f>VLOOKUP(Table2[[#This Row],[Final Place RACE 1]],Races!$F$3:$G$28,2,0)</f>
        <v>19</v>
      </c>
      <c r="W17" s="37" t="s">
        <v>1249</v>
      </c>
      <c r="X17" s="11">
        <v>1</v>
      </c>
      <c r="Y17" s="7">
        <f>VLOOKUP(Table2[[#This Row],[LD Place Race 2]],Races!$F$3:$G$30,2,0)</f>
        <v>26</v>
      </c>
      <c r="Z17" s="37" t="s">
        <v>1352</v>
      </c>
      <c r="AA17" s="11">
        <v>2</v>
      </c>
      <c r="AB17" s="7">
        <f>VLOOKUP(Table2[[#This Row],[500m Place Race 2]],Races!$F$3:$G$30,2,0)</f>
        <v>22</v>
      </c>
      <c r="AC17" s="280" t="s">
        <v>1443</v>
      </c>
      <c r="AD17" s="11">
        <v>3</v>
      </c>
      <c r="AE17" s="7">
        <f>VLOOKUP(Table2[[#This Row],[200m Race 2 Place]],Races!$F$3:$G$30,2,0)</f>
        <v>19</v>
      </c>
      <c r="AF17" s="300">
        <v>34.630000000000003</v>
      </c>
      <c r="AG17" s="37">
        <v>3</v>
      </c>
      <c r="AH17" s="11">
        <f>VLOOKUP(Table2[[#This Row],[100m Place Race 2]],Races!$F$3:$G$30,2,0)</f>
        <v>19</v>
      </c>
      <c r="AI17" s="11">
        <f>Table2[[#This Row],[100m POINTS Race 2]]+Table2[[#This Row],[200m POINTS RACE 2]]+Table2[[#This Row],[500m Points Race 2]]+Table2[[#This Row],[LD Points Race 2]]</f>
        <v>86</v>
      </c>
      <c r="AJ17" s="11">
        <v>2</v>
      </c>
      <c r="AK17" s="11">
        <f>VLOOKUP(Table2[[#This Row],[Race 2 Overall Position]],Races!$F$3:$G$30,2,0)</f>
        <v>22</v>
      </c>
      <c r="AL17" s="11"/>
      <c r="AM17" s="11"/>
      <c r="AN17" s="11"/>
      <c r="AO17" s="11" t="s">
        <v>1641</v>
      </c>
      <c r="AP17" s="11">
        <v>3</v>
      </c>
      <c r="AQ17" s="11">
        <f>VLOOKUP(Table2[[#This Row],[500m Position]],Races!$F$3:$G$30,2,0)</f>
        <v>19</v>
      </c>
      <c r="AR17" s="11" t="s">
        <v>1730</v>
      </c>
      <c r="AS17" s="11">
        <v>3</v>
      </c>
      <c r="AT17" s="11">
        <f>VLOOKUP(Table2[[#This Row],[200m Position Race 4]],Races!$F$3:$G$30,2,0)</f>
        <v>19</v>
      </c>
      <c r="AU17" s="269">
        <v>35.729999999999997</v>
      </c>
      <c r="AV17" s="11">
        <v>2</v>
      </c>
      <c r="AW17" s="11">
        <f>VLOOKUP(Table2[[#This Row],[100m Position Race 4 ]],Races!$F$3:$G$30,2,0)</f>
        <v>22</v>
      </c>
      <c r="AX17" s="11">
        <f>Table2[[#This Row],[100m Points Race 4 ]]+Table2[[#This Row],[200m Points Race 4]]+Table2[[#This Row],[500m Points]]</f>
        <v>60</v>
      </c>
      <c r="AY17" s="11">
        <v>3</v>
      </c>
      <c r="AZ17" s="11">
        <f>VLOOKUP(Table2[[#This Row],[Total Position Race 4]],Races!$F$3:$G$30,2,0)</f>
        <v>19</v>
      </c>
      <c r="BA17" s="11" t="s">
        <v>1975</v>
      </c>
      <c r="BB17" s="11">
        <v>3</v>
      </c>
      <c r="BC17" s="11">
        <f>VLOOKUP(Table2[[#This Row],[Total Position Race 5]],Races!$F$3:$G$30,2,0)</f>
        <v>19</v>
      </c>
      <c r="BD17" s="11" t="s">
        <v>2014</v>
      </c>
      <c r="BE17" s="11">
        <v>3</v>
      </c>
      <c r="BF17" s="11">
        <f>VLOOKUP(Table2[[#This Row],[Total Position Race 6]],Races!$F$3:$G$30,2,0)</f>
        <v>19</v>
      </c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7" s="9">
        <f>Table2[[#This Row],[Final Points race 1]]+Table2[[#This Row],[Final Points race 2]]+Table2[[#This Row],[Final POINTS Race 4 ]]+Table2[[#This Row],[Final POINTS Race 5]]+Table2[[#This Row],[Final POINTS Race 6]]</f>
        <v>98</v>
      </c>
      <c r="BX1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98</v>
      </c>
    </row>
    <row r="18" spans="1:78" s="42" customFormat="1" ht="16.5" hidden="1" customHeight="1" thickBot="1">
      <c r="A18" s="274">
        <v>10</v>
      </c>
      <c r="B18" s="182" t="s">
        <v>9</v>
      </c>
      <c r="C18" s="185" t="s">
        <v>443</v>
      </c>
      <c r="D18" s="19">
        <v>40134</v>
      </c>
      <c r="E18" s="10" t="s">
        <v>467</v>
      </c>
      <c r="F18" s="10" t="s">
        <v>76</v>
      </c>
      <c r="G18" s="29" t="s">
        <v>11</v>
      </c>
      <c r="H18" s="201">
        <v>10245</v>
      </c>
      <c r="I18" s="93" t="e">
        <f>VLOOKUP(Table2[[#This Row],[GCU Number]],'race 5'!$B$2:$G$48,1,0)</f>
        <v>#N/A</v>
      </c>
      <c r="J18" s="11">
        <v>34</v>
      </c>
      <c r="K18" s="84"/>
      <c r="L18" s="7"/>
      <c r="M18" s="11"/>
      <c r="N18" s="11"/>
      <c r="O18" s="11"/>
      <c r="P18" s="11"/>
      <c r="Q18" s="84"/>
      <c r="R18" s="7"/>
      <c r="S18" s="11"/>
      <c r="T18" s="84"/>
      <c r="U18" s="7"/>
      <c r="V18" s="8"/>
      <c r="W18" s="40" t="s">
        <v>1261</v>
      </c>
      <c r="X18" s="7">
        <v>12</v>
      </c>
      <c r="Y18" s="7">
        <f>VLOOKUP(Table2[[#This Row],[LD Place Race 2]],Races!$F$3:$G$30,2,0)</f>
        <v>9</v>
      </c>
      <c r="Z18" s="40" t="s">
        <v>1380</v>
      </c>
      <c r="AA18" s="7">
        <v>13</v>
      </c>
      <c r="AB18" s="7">
        <f>VLOOKUP(Table2[[#This Row],[500m Place Race 2]],Races!$F$3:$G$30,2,0)</f>
        <v>8</v>
      </c>
      <c r="AC18" s="268" t="s">
        <v>1460</v>
      </c>
      <c r="AD18" s="7">
        <v>10</v>
      </c>
      <c r="AE18" s="7">
        <f>VLOOKUP(Table2[[#This Row],[200m Race 2 Place]],Races!$F$3:$G$30,2,0)</f>
        <v>11</v>
      </c>
      <c r="AF18" s="300">
        <v>38.17</v>
      </c>
      <c r="AG18" s="40">
        <v>11</v>
      </c>
      <c r="AH18" s="7">
        <f>VLOOKUP(Table2[[#This Row],[100m Place Race 2]],Races!$F$3:$G$30,2,0)</f>
        <v>10</v>
      </c>
      <c r="AI18" s="11">
        <f>Table2[[#This Row],[100m POINTS Race 2]]+Table2[[#This Row],[200m POINTS RACE 2]]+Table2[[#This Row],[500m Points Race 2]]+Table2[[#This Row],[LD Points Race 2]]</f>
        <v>38</v>
      </c>
      <c r="AJ18" s="11">
        <v>10</v>
      </c>
      <c r="AK18" s="11">
        <f>VLOOKUP(Table2[[#This Row],[Race 2 Overall Position]],Races!$F$3:$G$30,2,0)</f>
        <v>11</v>
      </c>
      <c r="AL18" s="84"/>
      <c r="AM18" s="7"/>
      <c r="AN18" s="84"/>
      <c r="AO18" s="7"/>
      <c r="AP18" s="84"/>
      <c r="AQ18" s="7"/>
      <c r="AR18" s="84"/>
      <c r="AS18" s="7"/>
      <c r="AT18" s="84"/>
      <c r="AU18" s="7"/>
      <c r="AV18" s="84"/>
      <c r="AW18" s="7"/>
      <c r="AX18" s="7"/>
      <c r="AY18" s="7"/>
      <c r="AZ18" s="7"/>
      <c r="BA18" s="84"/>
      <c r="BB18" s="84"/>
      <c r="BC18" s="7"/>
      <c r="BD18" s="84"/>
      <c r="BE18" s="7"/>
      <c r="BF18" s="84"/>
      <c r="BG18" s="7"/>
      <c r="BH18" s="84"/>
      <c r="BI18" s="7"/>
      <c r="BJ18" s="84"/>
      <c r="BK18" s="7"/>
      <c r="BL18" s="84"/>
      <c r="BM18" s="7"/>
      <c r="BN18" s="84"/>
      <c r="BO18" s="7"/>
      <c r="BP18" s="84"/>
      <c r="BQ18" s="7"/>
      <c r="BR18" s="84"/>
      <c r="BS18" s="7"/>
      <c r="BT18" s="84"/>
      <c r="BU18" s="7"/>
      <c r="BV1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18" s="9">
        <f>Table2[[#This Row],[Final Points race 1]]+Table2[[#This Row],[Final Points race 2]]+Table2[[#This Row],[Final POINTS Race 4 ]]+Table2[[#This Row],[Final POINTS Race 5]]+Table2[[#This Row],[Final POINTS Race 6]]</f>
        <v>11</v>
      </c>
      <c r="BX1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11</v>
      </c>
    </row>
    <row r="19" spans="1:78" s="42" customFormat="1" ht="16.5" hidden="1" customHeight="1" thickBot="1">
      <c r="A19" s="274">
        <v>10</v>
      </c>
      <c r="B19" s="189" t="s">
        <v>9</v>
      </c>
      <c r="C19" s="185" t="s">
        <v>1157</v>
      </c>
      <c r="D19" s="19"/>
      <c r="E19" s="137" t="s">
        <v>246</v>
      </c>
      <c r="F19" s="10"/>
      <c r="G19" s="29" t="s">
        <v>13</v>
      </c>
      <c r="H19" s="201"/>
      <c r="I19" s="93" t="e">
        <f>VLOOKUP(Table2[[#This Row],[GCU Number]],'race 5'!$B$2:$G$48,1,0)</f>
        <v>#N/A</v>
      </c>
      <c r="J19" s="11">
        <v>16</v>
      </c>
      <c r="K19" s="84"/>
      <c r="L19" s="7"/>
      <c r="M19" s="11"/>
      <c r="N19" s="11"/>
      <c r="O19" s="11"/>
      <c r="P19" s="11"/>
      <c r="Q19" s="84"/>
      <c r="R19" s="7"/>
      <c r="S19" s="11"/>
      <c r="T19" s="84"/>
      <c r="U19" s="7"/>
      <c r="V19" s="8"/>
      <c r="W19" s="40" t="s">
        <v>1266</v>
      </c>
      <c r="X19" s="7">
        <v>19</v>
      </c>
      <c r="Y19" s="11">
        <f>VLOOKUP(Table2[[#This Row],[LD Place Race 2]],Races!$F$3:$G$30,2,0)</f>
        <v>2</v>
      </c>
      <c r="Z19" s="40" t="s">
        <v>1413</v>
      </c>
      <c r="AA19" s="7">
        <v>20</v>
      </c>
      <c r="AB19" s="11">
        <f>VLOOKUP(Table2[[#This Row],[500m Place Race 2]],Races!$F$3:$G$30,2,0)</f>
        <v>1</v>
      </c>
      <c r="AC19" s="268" t="s">
        <v>1485</v>
      </c>
      <c r="AD19" s="7">
        <v>16</v>
      </c>
      <c r="AE19" s="11">
        <f>VLOOKUP(Table2[[#This Row],[200m Race 2 Place]],Races!$F$3:$G$30,2,0)</f>
        <v>5</v>
      </c>
      <c r="AF19" s="300">
        <v>42.63</v>
      </c>
      <c r="AG19" s="40">
        <v>15</v>
      </c>
      <c r="AH19" s="11">
        <f>VLOOKUP(Table2[[#This Row],[100m Place Race 2]],Races!$F$3:$G$30,2,0)</f>
        <v>6</v>
      </c>
      <c r="AI19" s="11">
        <f>Table2[[#This Row],[100m POINTS Race 2]]+Table2[[#This Row],[200m POINTS RACE 2]]+Table2[[#This Row],[500m Points Race 2]]+Table2[[#This Row],[LD Points Race 2]]</f>
        <v>14</v>
      </c>
      <c r="AJ19" s="11">
        <v>17</v>
      </c>
      <c r="AK19" s="11">
        <f>VLOOKUP(Table2[[#This Row],[Race 2 Overall Position]],Races!$F$3:$G$30,2,0)</f>
        <v>4</v>
      </c>
      <c r="AL19" s="84"/>
      <c r="AM19" s="7"/>
      <c r="AN19" s="84"/>
      <c r="AO19" s="7" t="s">
        <v>1626</v>
      </c>
      <c r="AP19" s="84">
        <v>11</v>
      </c>
      <c r="AQ19" s="7">
        <f>VLOOKUP(Table2[[#This Row],[500m Position]],Races!$F$3:$G$30,2,0)</f>
        <v>10</v>
      </c>
      <c r="AR19" s="84" t="s">
        <v>1716</v>
      </c>
      <c r="AS19" s="7">
        <v>11</v>
      </c>
      <c r="AT19" s="84">
        <f>VLOOKUP(Table2[[#This Row],[200m Position Race 4]],Races!$F$3:$G$30,2,0)</f>
        <v>10</v>
      </c>
      <c r="AU19" s="267">
        <v>51.71</v>
      </c>
      <c r="AV19" s="84">
        <v>10</v>
      </c>
      <c r="AW19" s="7">
        <f>VLOOKUP(Table2[[#This Row],[100m Position Race 4 ]],Races!$F$3:$G$30,2,0)</f>
        <v>11</v>
      </c>
      <c r="AX19" s="7">
        <f>Table2[[#This Row],[100m Points Race 4 ]]+Table2[[#This Row],[200m Points Race 4]]+Table2[[#This Row],[500m Points]]</f>
        <v>31</v>
      </c>
      <c r="AY19" s="7">
        <v>9</v>
      </c>
      <c r="AZ19" s="7">
        <f>VLOOKUP(Table2[[#This Row],[Total Position Race 4]],Races!$F$3:$G$30,2,0)</f>
        <v>12</v>
      </c>
      <c r="BA19" s="84"/>
      <c r="BB19" s="84"/>
      <c r="BC19" s="7"/>
      <c r="BD19" s="84"/>
      <c r="BE19" s="7"/>
      <c r="BF19" s="84"/>
      <c r="BG19" s="7"/>
      <c r="BH19" s="84"/>
      <c r="BI19" s="7"/>
      <c r="BJ19" s="84"/>
      <c r="BK19" s="7"/>
      <c r="BL19" s="84"/>
      <c r="BM19" s="7"/>
      <c r="BN19" s="84"/>
      <c r="BO19" s="7"/>
      <c r="BP19" s="84"/>
      <c r="BQ19" s="7"/>
      <c r="BR19" s="84"/>
      <c r="BS19" s="7"/>
      <c r="BT19" s="84"/>
      <c r="BU19" s="7"/>
      <c r="BV1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9" s="9">
        <f>Table2[[#This Row],[Final Points race 1]]+Table2[[#This Row],[Final Points race 2]]+Table2[[#This Row],[Final POINTS Race 4 ]]+Table2[[#This Row],[Final POINTS Race 5]]+Table2[[#This Row],[Final POINTS Race 6]]</f>
        <v>16</v>
      </c>
      <c r="BX19" s="9" t="e">
        <f>SMALL(#REF!,1)</f>
        <v>#REF!</v>
      </c>
      <c r="BY19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9" s="117">
        <f>IF(Table2[[#This Row],[Races completed]]=$BZ$1,Table2[[#This Row],[Total Points 2018]]-Table2[[#This Row],[Lowest]],Table2[[#This Row],[Total Points 2018]])</f>
        <v>16</v>
      </c>
    </row>
    <row r="20" spans="1:78" s="42" customFormat="1" ht="16.5" hidden="1" customHeight="1" thickBot="1">
      <c r="A20" s="187">
        <v>10</v>
      </c>
      <c r="B20" s="182" t="s">
        <v>9</v>
      </c>
      <c r="C20" s="185" t="s">
        <v>610</v>
      </c>
      <c r="D20" s="19">
        <v>39902</v>
      </c>
      <c r="E20" s="124" t="s">
        <v>466</v>
      </c>
      <c r="F20" s="6" t="s">
        <v>76</v>
      </c>
      <c r="G20" s="10" t="s">
        <v>13</v>
      </c>
      <c r="H20" s="191">
        <v>11226</v>
      </c>
      <c r="I20" s="93" t="e">
        <f>VLOOKUP(Table2[[#This Row],[GCU Number]],'race 5'!$B$2:$G$48,1,0)</f>
        <v>#N/A</v>
      </c>
      <c r="J20" s="11">
        <v>186</v>
      </c>
      <c r="K20" s="85"/>
      <c r="L20" s="7"/>
      <c r="M20" s="11"/>
      <c r="N20" s="11"/>
      <c r="O20" s="11"/>
      <c r="P20" s="11" t="e">
        <f>VLOOKUP(Table2[[#This Row],[500m Place Race1]],Races!$F$3:$G$30,2,0)</f>
        <v>#N/A</v>
      </c>
      <c r="Q20" s="85"/>
      <c r="R20" s="7"/>
      <c r="S20" s="11"/>
      <c r="T20" s="85" t="e">
        <f>Table2[[#This Row],[200m Points1]]+Table2[[#This Row],[500m Points 1]]+Table2[[#This Row],[LD Points1]]</f>
        <v>#N/A</v>
      </c>
      <c r="U20" s="7"/>
      <c r="V20" s="8"/>
      <c r="W20" s="85"/>
      <c r="X20" s="7"/>
      <c r="Y20" s="9" t="e">
        <f>VLOOKUP(Table2[[#This Row],[LD Place Race 2]],Races!$F$3:$G$30,2,0)</f>
        <v>#N/A</v>
      </c>
      <c r="Z20" s="85"/>
      <c r="AA20" s="7"/>
      <c r="AB20" s="9" t="e">
        <f>VLOOKUP(Table2[[#This Row],[500m Place Race 2]],Races!$F$3:$G$30,2,0)</f>
        <v>#N/A</v>
      </c>
      <c r="AC20" s="85"/>
      <c r="AD20" s="7"/>
      <c r="AE20" s="9" t="e">
        <f>VLOOKUP(Table2[[#This Row],[200m Race 2 Place]],Races!$F$3:$G$30,2,0)</f>
        <v>#N/A</v>
      </c>
      <c r="AF20" s="11"/>
      <c r="AG20" s="85"/>
      <c r="AH20" s="11" t="e">
        <f>VLOOKUP(Table2[[#This Row],[100m Place Race 2]],Races!$F$3:$G$30,2,0)</f>
        <v>#N/A</v>
      </c>
      <c r="AI20" s="11" t="e">
        <f>Table2[[#This Row],[100m POINTS Race 2]]+Table2[[#This Row],[200m POINTS RACE 2]]+Table2[[#This Row],[500m Points Race 2]]+Table2[[#This Row],[LD Points Race 2]]</f>
        <v>#N/A</v>
      </c>
      <c r="AJ20" s="11"/>
      <c r="AK20" s="9"/>
      <c r="AL20" s="85"/>
      <c r="AM20" s="7"/>
      <c r="AN20" s="85"/>
      <c r="AO20" s="7"/>
      <c r="AP20" s="85"/>
      <c r="AQ20" s="7" t="e">
        <f>VLOOKUP(Table2[[#This Row],[500m Position]],Races!$F$3:$G$30,2,0)</f>
        <v>#N/A</v>
      </c>
      <c r="AR20" s="85"/>
      <c r="AS20" s="7"/>
      <c r="AT20" s="85" t="e">
        <f>VLOOKUP(Table2[[#This Row],[200m Position Race 4]],Races!$F$3:$G$30,2,0)</f>
        <v>#N/A</v>
      </c>
      <c r="AU20" s="7"/>
      <c r="AV20" s="85"/>
      <c r="AW20" s="7" t="e">
        <f>VLOOKUP(Table2[[#This Row],[100m Position Race 4 ]],Races!$F$3:$G$30,2,0)</f>
        <v>#N/A</v>
      </c>
      <c r="AX20" s="7" t="e">
        <f>Table2[[#This Row],[100m Points Race 4 ]]+Table2[[#This Row],[200m Points Race 4]]+Table2[[#This Row],[500m Points]]</f>
        <v>#N/A</v>
      </c>
      <c r="AY20" s="7"/>
      <c r="AZ20" s="7"/>
      <c r="BA20" s="85"/>
      <c r="BB20" s="85"/>
      <c r="BC20" s="7"/>
      <c r="BD20" s="85"/>
      <c r="BE20" s="7"/>
      <c r="BF20" s="85"/>
      <c r="BG20" s="7"/>
      <c r="BH20" s="85"/>
      <c r="BI20" s="7"/>
      <c r="BJ20" s="85"/>
      <c r="BK20" s="7"/>
      <c r="BL20" s="85"/>
      <c r="BM20" s="7"/>
      <c r="BN20" s="85"/>
      <c r="BO20" s="7"/>
      <c r="BP20" s="85"/>
      <c r="BQ20" s="7"/>
      <c r="BR20" s="85"/>
      <c r="BS20" s="7"/>
      <c r="BT20" s="85"/>
      <c r="BU20" s="7"/>
      <c r="BV2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0" s="9">
        <f>Table2[[#This Row],[Final Points race 1]]+Table2[[#This Row],[Final Points race 2]]+Table2[[#This Row],[Final POINTS Race 4 ]]+Table2[[#This Row],[Final POINTS Race 5]]+Table2[[#This Row],[Final POINTS Race 6]]</f>
        <v>0</v>
      </c>
      <c r="BX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1" spans="1:78" s="42" customFormat="1" ht="16.5" hidden="1" customHeight="1" thickBot="1">
      <c r="A21" s="274">
        <v>10</v>
      </c>
      <c r="B21" s="189" t="s">
        <v>9</v>
      </c>
      <c r="C21" s="185" t="s">
        <v>495</v>
      </c>
      <c r="D21" s="19">
        <v>40119</v>
      </c>
      <c r="E21" s="184" t="s">
        <v>466</v>
      </c>
      <c r="F21" s="124" t="s">
        <v>76</v>
      </c>
      <c r="G21" s="10" t="s">
        <v>13</v>
      </c>
      <c r="H21" s="188">
        <v>10152</v>
      </c>
      <c r="I21" s="93" t="e">
        <f>VLOOKUP(Table2[[#This Row],[GCU Number]],'race 5'!$B$2:$G$48,1,0)</f>
        <v>#N/A</v>
      </c>
      <c r="J21" s="11">
        <v>138</v>
      </c>
      <c r="K21" s="85"/>
      <c r="L21" s="7"/>
      <c r="M21" s="11" t="e">
        <f>VLOOKUP(Table2[[#This Row],[LD Place Race1]],Races!$F$3:$G$30,2,0)</f>
        <v>#N/A</v>
      </c>
      <c r="N21" s="11"/>
      <c r="O21" s="11"/>
      <c r="P21" s="11" t="e">
        <f>VLOOKUP(Table2[[#This Row],[500m Place Race1]],Races!$F$3:$G$30,2,0)</f>
        <v>#N/A</v>
      </c>
      <c r="Q21" s="85"/>
      <c r="R21" s="7"/>
      <c r="S21" s="11" t="e">
        <f>VLOOKUP(Table2[[#This Row],[200m Place Race1]],Races!$F$3:$G$30,2,0)</f>
        <v>#N/A</v>
      </c>
      <c r="T21" s="85" t="e">
        <f>Table2[[#This Row],[200m Points1]]+Table2[[#This Row],[500m Points 1]]+Table2[[#This Row],[LD Points1]]</f>
        <v>#N/A</v>
      </c>
      <c r="U21" s="7"/>
      <c r="V21" s="8"/>
      <c r="W21" s="85"/>
      <c r="X21" s="7"/>
      <c r="Y21" s="8" t="e">
        <f>VLOOKUP(Table2[[#This Row],[LD Place Race 2]],Races!$F$3:$G$30,2,0)</f>
        <v>#N/A</v>
      </c>
      <c r="Z21" s="85"/>
      <c r="AA21" s="7"/>
      <c r="AB21" s="8" t="e">
        <f>VLOOKUP(Table2[[#This Row],[500m Place Race 2]],Races!$F$3:$G$30,2,0)</f>
        <v>#N/A</v>
      </c>
      <c r="AC21" s="85"/>
      <c r="AD21" s="7"/>
      <c r="AE21" s="8" t="e">
        <f>VLOOKUP(Table2[[#This Row],[200m Race 2 Place]],Races!$F$3:$G$30,2,0)</f>
        <v>#N/A</v>
      </c>
      <c r="AF21" s="9"/>
      <c r="AG21" s="85"/>
      <c r="AH21" s="7" t="e">
        <f>VLOOKUP(Table2[[#This Row],[100m Place Race 2]],Races!$F$3:$G$30,2,0)</f>
        <v>#N/A</v>
      </c>
      <c r="AI21" s="11" t="e">
        <f>Table2[[#This Row],[100m POINTS Race 2]]+Table2[[#This Row],[200m POINTS RACE 2]]+Table2[[#This Row],[500m Points Race 2]]+Table2[[#This Row],[LD Points Race 2]]</f>
        <v>#N/A</v>
      </c>
      <c r="AJ21" s="11"/>
      <c r="AK21" s="9"/>
      <c r="AL21" s="85"/>
      <c r="AM21" s="7"/>
      <c r="AN21" s="85"/>
      <c r="AO21" s="7"/>
      <c r="AP21" s="85"/>
      <c r="AQ21" s="7" t="e">
        <f>VLOOKUP(Table2[[#This Row],[500m Position]],Races!$F$3:$G$30,2,0)</f>
        <v>#N/A</v>
      </c>
      <c r="AR21" s="85"/>
      <c r="AS21" s="7"/>
      <c r="AT21" s="85" t="e">
        <f>VLOOKUP(Table2[[#This Row],[200m Position Race 4]],Races!$F$3:$G$30,2,0)</f>
        <v>#N/A</v>
      </c>
      <c r="AU21" s="7"/>
      <c r="AV21" s="85"/>
      <c r="AW21" s="7" t="e">
        <f>VLOOKUP(Table2[[#This Row],[100m Position Race 4 ]],Races!$F$3:$G$30,2,0)</f>
        <v>#N/A</v>
      </c>
      <c r="AX21" s="7" t="e">
        <f>Table2[[#This Row],[100m Points Race 4 ]]+Table2[[#This Row],[200m Points Race 4]]+Table2[[#This Row],[500m Points]]</f>
        <v>#N/A</v>
      </c>
      <c r="AY21" s="7"/>
      <c r="AZ21" s="7"/>
      <c r="BA21" s="85"/>
      <c r="BB21" s="85"/>
      <c r="BC21" s="7"/>
      <c r="BD21" s="85"/>
      <c r="BE21" s="7"/>
      <c r="BF21" s="85"/>
      <c r="BG21" s="7"/>
      <c r="BH21" s="85"/>
      <c r="BI21" s="7"/>
      <c r="BJ21" s="85"/>
      <c r="BK21" s="7"/>
      <c r="BL21" s="85"/>
      <c r="BM21" s="7"/>
      <c r="BN21" s="85"/>
      <c r="BO21" s="7"/>
      <c r="BP21" s="85"/>
      <c r="BQ21" s="7"/>
      <c r="BR21" s="85"/>
      <c r="BS21" s="7"/>
      <c r="BT21" s="85"/>
      <c r="BU21" s="7"/>
      <c r="BV2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1" s="9">
        <f>Table2[[#This Row],[Final Points race 1]]+Table2[[#This Row],[Final Points race 2]]+Table2[[#This Row],[Final POINTS Race 4 ]]+Table2[[#This Row],[Final POINTS Race 5]]+Table2[[#This Row],[Final POINTS Race 6]]</f>
        <v>0</v>
      </c>
      <c r="BX2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2" spans="1:78" s="42" customFormat="1" ht="16.5" hidden="1" customHeight="1" thickBot="1">
      <c r="A22" s="137">
        <v>10</v>
      </c>
      <c r="B22" s="94" t="s">
        <v>9</v>
      </c>
      <c r="C22" s="185" t="s">
        <v>195</v>
      </c>
      <c r="D22" s="19">
        <v>39533</v>
      </c>
      <c r="E22" s="124" t="s">
        <v>466</v>
      </c>
      <c r="F22" s="6" t="s">
        <v>76</v>
      </c>
      <c r="G22" s="28" t="s">
        <v>13</v>
      </c>
      <c r="H22" s="191"/>
      <c r="I22" s="93" t="e">
        <f>VLOOKUP(Table2[[#This Row],[GCU Number]],'race 5'!$B$2:$G$48,1,0)</f>
        <v>#N/A</v>
      </c>
      <c r="J22" s="11"/>
      <c r="K22" s="40"/>
      <c r="L22" s="7"/>
      <c r="M22" s="11" t="e">
        <f>VLOOKUP(Table2[[#This Row],[LD Place Race1]],Races!$F$3:$G$30,2,0)</f>
        <v>#N/A</v>
      </c>
      <c r="N22" s="11"/>
      <c r="O22" s="11"/>
      <c r="P22" s="11" t="e">
        <f>VLOOKUP(Table2[[#This Row],[500m Place Race1]],Races!$F$3:$G$30,2,0)</f>
        <v>#N/A</v>
      </c>
      <c r="Q22" s="40"/>
      <c r="R22" s="7"/>
      <c r="S22" s="11" t="e">
        <f>VLOOKUP(Table2[[#This Row],[200m Place Race1]],Races!$F$3:$G$30,2,0)</f>
        <v>#N/A</v>
      </c>
      <c r="T22" s="40" t="e">
        <f>Table2[[#This Row],[200m Points1]]+Table2[[#This Row],[500m Points 1]]+Table2[[#This Row],[LD Points1]]</f>
        <v>#N/A</v>
      </c>
      <c r="U22" s="7"/>
      <c r="V22" s="8"/>
      <c r="W22" s="40"/>
      <c r="X22" s="7"/>
      <c r="Y22" s="7" t="e">
        <f>VLOOKUP(Table2[[#This Row],[LD Place Race 2]],Races!$F$3:$G$30,2,0)</f>
        <v>#N/A</v>
      </c>
      <c r="Z22" s="40"/>
      <c r="AA22" s="7"/>
      <c r="AB22" s="7" t="e">
        <f>VLOOKUP(Table2[[#This Row],[500m Place Race 2]],Races!$F$3:$G$30,2,0)</f>
        <v>#N/A</v>
      </c>
      <c r="AC22" s="40"/>
      <c r="AD22" s="7"/>
      <c r="AE22" s="7" t="e">
        <f>VLOOKUP(Table2[[#This Row],[200m Race 2 Place]],Races!$F$3:$G$30,2,0)</f>
        <v>#N/A</v>
      </c>
      <c r="AF22" s="11"/>
      <c r="AG22" s="40"/>
      <c r="AH22" s="7" t="e">
        <f>VLOOKUP(Table2[[#This Row],[100m Place Race 2]],Races!$F$3:$G$30,2,0)</f>
        <v>#N/A</v>
      </c>
      <c r="AI22" s="11" t="e">
        <f>Table2[[#This Row],[100m POINTS Race 2]]+Table2[[#This Row],[200m POINTS RACE 2]]+Table2[[#This Row],[500m Points Race 2]]+Table2[[#This Row],[LD Points Race 2]]</f>
        <v>#N/A</v>
      </c>
      <c r="AJ22" s="11"/>
      <c r="AK22" s="11"/>
      <c r="AL22" s="40"/>
      <c r="AM22" s="7"/>
      <c r="AN22" s="40"/>
      <c r="AO22" s="7"/>
      <c r="AP22" s="40"/>
      <c r="AQ22" s="7" t="e">
        <f>VLOOKUP(Table2[[#This Row],[500m Position]],Races!$F$3:$G$30,2,0)</f>
        <v>#N/A</v>
      </c>
      <c r="AR22" s="40"/>
      <c r="AS22" s="7"/>
      <c r="AT22" s="40" t="e">
        <f>VLOOKUP(Table2[[#This Row],[200m Position Race 4]],Races!$F$3:$G$30,2,0)</f>
        <v>#N/A</v>
      </c>
      <c r="AU22" s="7"/>
      <c r="AV22" s="40"/>
      <c r="AW22" s="7" t="e">
        <f>VLOOKUP(Table2[[#This Row],[100m Position Race 4 ]],Races!$F$3:$G$30,2,0)</f>
        <v>#N/A</v>
      </c>
      <c r="AX22" s="7" t="e">
        <f>Table2[[#This Row],[100m Points Race 4 ]]+Table2[[#This Row],[200m Points Race 4]]+Table2[[#This Row],[500m Points]]</f>
        <v>#N/A</v>
      </c>
      <c r="AY22" s="7"/>
      <c r="AZ22" s="7"/>
      <c r="BA22" s="40"/>
      <c r="BB22" s="40"/>
      <c r="BC22" s="7"/>
      <c r="BD22" s="40"/>
      <c r="BE22" s="7"/>
      <c r="BF22" s="40"/>
      <c r="BG22" s="7"/>
      <c r="BH22" s="40"/>
      <c r="BI22" s="7"/>
      <c r="BJ22" s="40"/>
      <c r="BK22" s="7"/>
      <c r="BL22" s="40"/>
      <c r="BM22" s="7"/>
      <c r="BN22" s="40"/>
      <c r="BO22" s="7"/>
      <c r="BP22" s="40"/>
      <c r="BQ22" s="7"/>
      <c r="BR22" s="40"/>
      <c r="BS22" s="7"/>
      <c r="BT22" s="40"/>
      <c r="BU22" s="7"/>
      <c r="BV2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2" s="9">
        <f>Table2[[#This Row],[Final Points race 1]]+Table2[[#This Row],[Final Points race 2]]+Table2[[#This Row],[Final POINTS Race 4 ]]+Table2[[#This Row],[Final POINTS Race 5]]+Table2[[#This Row],[Final POINTS Race 6]]</f>
        <v>0</v>
      </c>
      <c r="BX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" spans="1:78" s="42" customFormat="1" ht="16.5" hidden="1" customHeight="1" thickBot="1">
      <c r="A23" s="137">
        <v>10</v>
      </c>
      <c r="B23" s="124" t="s">
        <v>9</v>
      </c>
      <c r="C23" s="185" t="s">
        <v>708</v>
      </c>
      <c r="D23" s="124"/>
      <c r="E23" s="124" t="s">
        <v>76</v>
      </c>
      <c r="F23" s="6" t="s">
        <v>76</v>
      </c>
      <c r="G23" s="124" t="s">
        <v>24</v>
      </c>
      <c r="H23" s="199">
        <v>11030</v>
      </c>
      <c r="I23" s="93" t="e">
        <f>VLOOKUP(Table2[[#This Row],[GCU Number]],'race 5'!$B$2:$G$48,1,0)</f>
        <v>#N/A</v>
      </c>
      <c r="J23" s="11"/>
      <c r="K23" s="105"/>
      <c r="L23" s="101"/>
      <c r="M23" s="100"/>
      <c r="N23" s="100"/>
      <c r="O23" s="100"/>
      <c r="P23" s="100" t="e">
        <f>VLOOKUP(Table2[[#This Row],[500m Place Race1]],Races!$F$3:$G$30,2,0)</f>
        <v>#N/A</v>
      </c>
      <c r="Q23" s="105"/>
      <c r="R23" s="101"/>
      <c r="S23" s="100"/>
      <c r="T23" s="105" t="e">
        <f>Table2[[#This Row],[200m Points1]]+Table2[[#This Row],[500m Points 1]]+Table2[[#This Row],[LD Points1]]</f>
        <v>#N/A</v>
      </c>
      <c r="U23" s="101"/>
      <c r="V23" s="102"/>
      <c r="W23" s="105"/>
      <c r="X23" s="101"/>
      <c r="Y23" s="102" t="e">
        <f>VLOOKUP(Table2[[#This Row],[LD Place Race 2]],Races!$F$3:$G$30,2,0)</f>
        <v>#N/A</v>
      </c>
      <c r="Z23" s="105"/>
      <c r="AA23" s="101"/>
      <c r="AB23" s="102" t="e">
        <f>VLOOKUP(Table2[[#This Row],[500m Place Race 2]],Races!$F$3:$G$30,2,0)</f>
        <v>#N/A</v>
      </c>
      <c r="AC23" s="105"/>
      <c r="AD23" s="101"/>
      <c r="AE23" s="102" t="e">
        <f>VLOOKUP(Table2[[#This Row],[200m Race 2 Place]],Races!$F$3:$G$30,2,0)</f>
        <v>#N/A</v>
      </c>
      <c r="AF23" s="100"/>
      <c r="AG23" s="105"/>
      <c r="AH23" s="101" t="e">
        <f>VLOOKUP(Table2[[#This Row],[100m Place Race 2]],Races!$F$3:$G$30,2,0)</f>
        <v>#N/A</v>
      </c>
      <c r="AI23" s="100" t="e">
        <f>Table2[[#This Row],[100m POINTS Race 2]]+Table2[[#This Row],[200m POINTS RACE 2]]+Table2[[#This Row],[500m Points Race 2]]+Table2[[#This Row],[LD Points Race 2]]</f>
        <v>#N/A</v>
      </c>
      <c r="AJ23" s="100"/>
      <c r="AK23" s="103"/>
      <c r="AL23" s="105"/>
      <c r="AM23" s="101"/>
      <c r="AN23" s="105"/>
      <c r="AO23" s="101"/>
      <c r="AP23" s="105"/>
      <c r="AQ23" s="101" t="e">
        <f>VLOOKUP(Table2[[#This Row],[500m Position]],Races!$F$3:$G$30,2,0)</f>
        <v>#N/A</v>
      </c>
      <c r="AR23" s="105"/>
      <c r="AS23" s="101"/>
      <c r="AT23" s="105" t="e">
        <f>VLOOKUP(Table2[[#This Row],[200m Position Race 4]],Races!$F$3:$G$30,2,0)</f>
        <v>#N/A</v>
      </c>
      <c r="AU23" s="101"/>
      <c r="AV23" s="105"/>
      <c r="AW23" s="101" t="e">
        <f>VLOOKUP(Table2[[#This Row],[100m Position Race 4 ]],Races!$F$3:$G$30,2,0)</f>
        <v>#N/A</v>
      </c>
      <c r="AX23" s="101" t="e">
        <f>Table2[[#This Row],[100m Points Race 4 ]]+Table2[[#This Row],[200m Points Race 4]]+Table2[[#This Row],[500m Points]]</f>
        <v>#N/A</v>
      </c>
      <c r="AY23" s="101"/>
      <c r="AZ23" s="101"/>
      <c r="BA23" s="105"/>
      <c r="BB23" s="105"/>
      <c r="BC23" s="101"/>
      <c r="BD23" s="105"/>
      <c r="BE23" s="101"/>
      <c r="BF23" s="105"/>
      <c r="BG23" s="101"/>
      <c r="BH23" s="105"/>
      <c r="BI23" s="101"/>
      <c r="BJ23" s="105"/>
      <c r="BK23" s="101"/>
      <c r="BL23" s="105"/>
      <c r="BM23" s="101"/>
      <c r="BN23" s="105"/>
      <c r="BO23" s="101"/>
      <c r="BP23" s="105"/>
      <c r="BQ23" s="101"/>
      <c r="BR23" s="105"/>
      <c r="BS23" s="101"/>
      <c r="BT23" s="105"/>
      <c r="BU23" s="101"/>
      <c r="BV2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3" s="9">
        <f>Table2[[#This Row],[Final Points race 1]]+Table2[[#This Row],[Final Points race 2]]+Table2[[#This Row],[Final POINTS Race 4 ]]+Table2[[#This Row],[Final POINTS Race 5]]+Table2[[#This Row],[Final POINTS Race 6]]</f>
        <v>0</v>
      </c>
      <c r="BX2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4" spans="1:78" s="42" customFormat="1" ht="16.5" customHeight="1" thickBot="1">
      <c r="A24" s="184">
        <v>10</v>
      </c>
      <c r="B24" s="124" t="s">
        <v>9</v>
      </c>
      <c r="C24" s="185" t="s">
        <v>661</v>
      </c>
      <c r="D24" s="19">
        <v>39734</v>
      </c>
      <c r="E24" s="124" t="s">
        <v>728</v>
      </c>
      <c r="F24" s="6" t="s">
        <v>76</v>
      </c>
      <c r="G24" s="124" t="s">
        <v>37</v>
      </c>
      <c r="H24" s="199">
        <v>10957</v>
      </c>
      <c r="I24" s="93">
        <f>VLOOKUP(Table2[[#This Row],[GCU Number]],'race 5'!$B$2:$G$48,1,0)</f>
        <v>10957</v>
      </c>
      <c r="J24" s="11">
        <v>172</v>
      </c>
      <c r="K24" s="84" t="s">
        <v>953</v>
      </c>
      <c r="L24" s="101">
        <v>5</v>
      </c>
      <c r="M24" s="11">
        <f>VLOOKUP(Table2[[#This Row],[LD Place Race1]],Races!$F$3:$G$30,2,0)</f>
        <v>16</v>
      </c>
      <c r="N24" s="11" t="s">
        <v>857</v>
      </c>
      <c r="O24" s="100">
        <v>1</v>
      </c>
      <c r="P24" s="11">
        <f>VLOOKUP(Table2[[#This Row],[500m Place Race1]],Races!$F$3:$G$30,2,0)</f>
        <v>26</v>
      </c>
      <c r="Q24" s="84" t="s">
        <v>918</v>
      </c>
      <c r="R24" s="101">
        <v>4</v>
      </c>
      <c r="S24" s="11">
        <f>VLOOKUP(Table2[[#This Row],[200m Place Race1]],Races!$F$3:$G$30,2,0)</f>
        <v>17</v>
      </c>
      <c r="T24" s="105">
        <f>Table2[[#This Row],[200m Points1]]+Table2[[#This Row],[500m Points 1]]+Table2[[#This Row],[LD Points1]]</f>
        <v>59</v>
      </c>
      <c r="U24" s="101">
        <v>4</v>
      </c>
      <c r="V24" s="8">
        <f>VLOOKUP(Table2[[#This Row],[Final Place RACE 1]],Races!$F$3:$G$28,2,0)</f>
        <v>17</v>
      </c>
      <c r="W24" s="40" t="s">
        <v>1253</v>
      </c>
      <c r="X24" s="7">
        <v>5</v>
      </c>
      <c r="Y24" s="7">
        <f>VLOOKUP(Table2[[#This Row],[LD Place Race 2]],Races!$F$3:$G$30,2,0)</f>
        <v>16</v>
      </c>
      <c r="Z24" s="40" t="s">
        <v>1354</v>
      </c>
      <c r="AA24" s="7">
        <v>4</v>
      </c>
      <c r="AB24" s="7">
        <f>VLOOKUP(Table2[[#This Row],[500m Place Race 2]],Races!$F$3:$G$30,2,0)</f>
        <v>17</v>
      </c>
      <c r="AC24" s="268" t="s">
        <v>1445</v>
      </c>
      <c r="AD24" s="7">
        <v>6</v>
      </c>
      <c r="AE24" s="7">
        <f>VLOOKUP(Table2[[#This Row],[200m Race 2 Place]],Races!$F$3:$G$30,2,0)</f>
        <v>15</v>
      </c>
      <c r="AF24" s="300">
        <v>35.25</v>
      </c>
      <c r="AG24" s="40">
        <v>5</v>
      </c>
      <c r="AH24" s="7">
        <f>VLOOKUP(Table2[[#This Row],[100m Place Race 2]],Races!$F$3:$G$30,2,0)</f>
        <v>16</v>
      </c>
      <c r="AI24" s="11">
        <f>Table2[[#This Row],[100m POINTS Race 2]]+Table2[[#This Row],[200m POINTS RACE 2]]+Table2[[#This Row],[500m Points Race 2]]+Table2[[#This Row],[LD Points Race 2]]</f>
        <v>64</v>
      </c>
      <c r="AJ24" s="11">
        <v>4</v>
      </c>
      <c r="AK24" s="11">
        <f>VLOOKUP(Table2[[#This Row],[Race 2 Overall Position]],Races!$F$3:$G$30,2,0)</f>
        <v>17</v>
      </c>
      <c r="AL24" s="105"/>
      <c r="AM24" s="101"/>
      <c r="AN24" s="105"/>
      <c r="AO24" s="7" t="s">
        <v>1634</v>
      </c>
      <c r="AP24" s="105">
        <v>5</v>
      </c>
      <c r="AQ24" s="101">
        <f>VLOOKUP(Table2[[#This Row],[500m Position]],Races!$F$3:$G$30,2,0)</f>
        <v>16</v>
      </c>
      <c r="AR24" s="84" t="s">
        <v>908</v>
      </c>
      <c r="AS24" s="101">
        <v>8</v>
      </c>
      <c r="AT24" s="105">
        <f>VLOOKUP(Table2[[#This Row],[200m Position Race 4]],Races!$F$3:$G$30,2,0)</f>
        <v>13</v>
      </c>
      <c r="AU24" s="395">
        <v>43.33</v>
      </c>
      <c r="AV24" s="105">
        <v>7</v>
      </c>
      <c r="AW24" s="101">
        <f>VLOOKUP(Table2[[#This Row],[100m Position Race 4 ]],Races!$F$3:$G$30,2,0)</f>
        <v>14</v>
      </c>
      <c r="AX24" s="101">
        <f>Table2[[#This Row],[100m Points Race 4 ]]+Table2[[#This Row],[200m Points Race 4]]+Table2[[#This Row],[500m Points]]</f>
        <v>43</v>
      </c>
      <c r="AY24" s="101">
        <v>5</v>
      </c>
      <c r="AZ24" s="101">
        <f>VLOOKUP(Table2[[#This Row],[Total Position Race 4]],Races!$F$3:$G$30,2,0)</f>
        <v>16</v>
      </c>
      <c r="BA24" s="84" t="s">
        <v>1972</v>
      </c>
      <c r="BB24" s="105">
        <v>6</v>
      </c>
      <c r="BC24" s="101">
        <f>VLOOKUP(Table2[[#This Row],[Total Position Race 5]],Races!$F$3:$G$30,2,0)</f>
        <v>15</v>
      </c>
      <c r="BD24" s="84" t="s">
        <v>2015</v>
      </c>
      <c r="BE24" s="101">
        <v>4</v>
      </c>
      <c r="BF24" s="105">
        <f>VLOOKUP(Table2[[#This Row],[Total Position Race 6]],Races!$F$3:$G$30,2,0)</f>
        <v>17</v>
      </c>
      <c r="BG24" s="101"/>
      <c r="BH24" s="105"/>
      <c r="BI24" s="101"/>
      <c r="BJ24" s="105"/>
      <c r="BK24" s="101"/>
      <c r="BL24" s="105"/>
      <c r="BM24" s="101"/>
      <c r="BN24" s="105"/>
      <c r="BO24" s="101"/>
      <c r="BP24" s="105"/>
      <c r="BQ24" s="101"/>
      <c r="BR24" s="105"/>
      <c r="BS24" s="101"/>
      <c r="BT24" s="105"/>
      <c r="BU24" s="101"/>
      <c r="BV2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24" s="9">
        <f>Table2[[#This Row],[Final Points race 1]]+Table2[[#This Row],[Final Points race 2]]+Table2[[#This Row],[Final POINTS Race 4 ]]+Table2[[#This Row],[Final POINTS Race 5]]+Table2[[#This Row],[Final POINTS Race 6]]</f>
        <v>82</v>
      </c>
      <c r="BX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82</v>
      </c>
    </row>
    <row r="25" spans="1:78" s="42" customFormat="1" ht="16.5" hidden="1" customHeight="1" thickBot="1">
      <c r="A25" s="10">
        <v>10</v>
      </c>
      <c r="B25" s="94" t="s">
        <v>9</v>
      </c>
      <c r="C25" s="185" t="s">
        <v>247</v>
      </c>
      <c r="D25" s="19">
        <v>39612</v>
      </c>
      <c r="E25" s="10" t="s">
        <v>467</v>
      </c>
      <c r="F25" s="10" t="s">
        <v>76</v>
      </c>
      <c r="G25" s="29" t="s">
        <v>11</v>
      </c>
      <c r="H25" s="191"/>
      <c r="I25" s="93" t="e">
        <f>VLOOKUP(Table2[[#This Row],[GCU Number]],'race 5'!$B$2:$G$48,1,0)</f>
        <v>#N/A</v>
      </c>
      <c r="J25" s="11"/>
      <c r="K25" s="40"/>
      <c r="L25" s="40"/>
      <c r="M25" s="11" t="e">
        <f>VLOOKUP(Table2[[#This Row],[LD Place Race1]],Races!$F$3:$G$30,2,0)</f>
        <v>#N/A</v>
      </c>
      <c r="N25" s="11"/>
      <c r="O25" s="11"/>
      <c r="P25" s="11" t="e">
        <f>VLOOKUP(Table2[[#This Row],[500m Place Race1]],Races!$F$3:$G$30,2,0)</f>
        <v>#N/A</v>
      </c>
      <c r="Q25" s="40"/>
      <c r="R25" s="40"/>
      <c r="S25" s="11" t="e">
        <f>VLOOKUP(Table2[[#This Row],[200m Place Race1]],Races!$F$3:$G$30,2,0)</f>
        <v>#N/A</v>
      </c>
      <c r="T25" s="40" t="e">
        <f>Table2[[#This Row],[200m Points1]]+Table2[[#This Row],[500m Points 1]]+Table2[[#This Row],[LD Points1]]</f>
        <v>#N/A</v>
      </c>
      <c r="U25" s="40"/>
      <c r="V25" s="8"/>
      <c r="W25" s="40"/>
      <c r="X25" s="40"/>
      <c r="Y25" s="7" t="e">
        <f>VLOOKUP(Table2[[#This Row],[LD Place Race 2]],Races!$F$3:$G$30,2,0)</f>
        <v>#N/A</v>
      </c>
      <c r="Z25" s="40"/>
      <c r="AA25" s="40"/>
      <c r="AB25" s="7" t="e">
        <f>VLOOKUP(Table2[[#This Row],[500m Place Race 2]],Races!$F$3:$G$30,2,0)</f>
        <v>#N/A</v>
      </c>
      <c r="AC25" s="40"/>
      <c r="AD25" s="40"/>
      <c r="AE25" s="7" t="e">
        <f>VLOOKUP(Table2[[#This Row],[200m Race 2 Place]],Races!$F$3:$G$30,2,0)</f>
        <v>#N/A</v>
      </c>
      <c r="AF25" s="11"/>
      <c r="AG25" s="40"/>
      <c r="AH25" s="40" t="e">
        <f>VLOOKUP(Table2[[#This Row],[100m Place Race 2]],Races!$F$3:$G$30,2,0)</f>
        <v>#N/A</v>
      </c>
      <c r="AI25" s="37" t="e">
        <f>Table2[[#This Row],[100m POINTS Race 2]]+Table2[[#This Row],[200m POINTS RACE 2]]+Table2[[#This Row],[500m Points Race 2]]+Table2[[#This Row],[LD Points Race 2]]</f>
        <v>#N/A</v>
      </c>
      <c r="AJ25" s="37"/>
      <c r="AK25" s="11"/>
      <c r="AL25" s="40"/>
      <c r="AM25" s="40"/>
      <c r="AN25" s="40"/>
      <c r="AO25" s="40"/>
      <c r="AP25" s="40"/>
      <c r="AQ25" s="40" t="e">
        <f>VLOOKUP(Table2[[#This Row],[500m Position]],Races!$F$3:$G$30,2,0)</f>
        <v>#N/A</v>
      </c>
      <c r="AR25" s="40"/>
      <c r="AS25" s="40"/>
      <c r="AT25" s="40" t="e">
        <f>VLOOKUP(Table2[[#This Row],[200m Position Race 4]],Races!$F$3:$G$30,2,0)</f>
        <v>#N/A</v>
      </c>
      <c r="AU25" s="40"/>
      <c r="AV25" s="40"/>
      <c r="AW25" s="40" t="e">
        <f>VLOOKUP(Table2[[#This Row],[100m Position Race 4 ]],Races!$F$3:$G$30,2,0)</f>
        <v>#N/A</v>
      </c>
      <c r="AX25" s="40" t="e">
        <f>Table2[[#This Row],[100m Points Race 4 ]]+Table2[[#This Row],[200m Points Race 4]]+Table2[[#This Row],[500m Points]]</f>
        <v>#N/A</v>
      </c>
      <c r="AY25" s="40"/>
      <c r="AZ25" s="40"/>
      <c r="BA25" s="40"/>
      <c r="BB25" s="40"/>
      <c r="BC25" s="40"/>
      <c r="BD25" s="40"/>
      <c r="BE25" s="40"/>
      <c r="BF25" s="40"/>
      <c r="BG25" s="40"/>
      <c r="BH25" s="40"/>
      <c r="BI25" s="40"/>
      <c r="BJ25" s="40"/>
      <c r="BK25" s="40"/>
      <c r="BL25" s="40"/>
      <c r="BM25" s="40"/>
      <c r="BN25" s="40"/>
      <c r="BO25" s="40"/>
      <c r="BP25" s="40"/>
      <c r="BQ25" s="40"/>
      <c r="BR25" s="40"/>
      <c r="BS25" s="40"/>
      <c r="BT25" s="40"/>
      <c r="BU25" s="40"/>
      <c r="BV2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5" s="9">
        <f>Table2[[#This Row],[Final Points race 1]]+Table2[[#This Row],[Final Points race 2]]+Table2[[#This Row],[Final POINTS Race 4 ]]+Table2[[#This Row],[Final POINTS Race 5]]+Table2[[#This Row],[Final POINTS Race 6]]</f>
        <v>0</v>
      </c>
      <c r="BX2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6" spans="1:78" s="42" customFormat="1" ht="16.5" hidden="1" customHeight="1" thickBot="1">
      <c r="A26" s="6">
        <v>10</v>
      </c>
      <c r="B26" s="94" t="s">
        <v>9</v>
      </c>
      <c r="C26" s="185" t="s">
        <v>286</v>
      </c>
      <c r="D26" s="19">
        <v>39629</v>
      </c>
      <c r="E26" s="124" t="s">
        <v>466</v>
      </c>
      <c r="F26" s="6" t="s">
        <v>76</v>
      </c>
      <c r="G26" s="28" t="s">
        <v>13</v>
      </c>
      <c r="H26" s="191"/>
      <c r="I26" s="93" t="e">
        <f>VLOOKUP(Table2[[#This Row],[GCU Number]],'race 5'!$B$2:$G$48,1,0)</f>
        <v>#N/A</v>
      </c>
      <c r="J26" s="11"/>
      <c r="K26" s="40"/>
      <c r="L26" s="7"/>
      <c r="M26" s="11" t="e">
        <f>VLOOKUP(Table2[[#This Row],[LD Place Race1]],Races!$F$3:$G$30,2,0)</f>
        <v>#N/A</v>
      </c>
      <c r="N26" s="11"/>
      <c r="O26" s="11"/>
      <c r="P26" s="11" t="e">
        <f>VLOOKUP(Table2[[#This Row],[500m Place Race1]],Races!$F$3:$G$30,2,0)</f>
        <v>#N/A</v>
      </c>
      <c r="Q26" s="40"/>
      <c r="R26" s="7"/>
      <c r="S26" s="11" t="e">
        <f>VLOOKUP(Table2[[#This Row],[200m Place Race1]],Races!$F$3:$G$30,2,0)</f>
        <v>#N/A</v>
      </c>
      <c r="T26" s="40" t="e">
        <f>Table2[[#This Row],[200m Points1]]+Table2[[#This Row],[500m Points 1]]+Table2[[#This Row],[LD Points1]]</f>
        <v>#N/A</v>
      </c>
      <c r="U26" s="7"/>
      <c r="V26" s="8"/>
      <c r="W26" s="40"/>
      <c r="X26" s="7"/>
      <c r="Y26" s="8" t="e">
        <f>VLOOKUP(Table2[[#This Row],[LD Place Race 2]],Races!$F$3:$G$30,2,0)</f>
        <v>#N/A</v>
      </c>
      <c r="Z26" s="40"/>
      <c r="AA26" s="7"/>
      <c r="AB26" s="8" t="e">
        <f>VLOOKUP(Table2[[#This Row],[500m Place Race 2]],Races!$F$3:$G$30,2,0)</f>
        <v>#N/A</v>
      </c>
      <c r="AC26" s="40"/>
      <c r="AD26" s="7"/>
      <c r="AE26" s="8" t="e">
        <f>VLOOKUP(Table2[[#This Row],[200m Race 2 Place]],Races!$F$3:$G$30,2,0)</f>
        <v>#N/A</v>
      </c>
      <c r="AF26" s="9"/>
      <c r="AG26" s="40"/>
      <c r="AH26" s="7" t="e">
        <f>VLOOKUP(Table2[[#This Row],[100m Place Race 2]],Races!$F$3:$G$30,2,0)</f>
        <v>#N/A</v>
      </c>
      <c r="AI26" s="11" t="e">
        <f>Table2[[#This Row],[100m POINTS Race 2]]+Table2[[#This Row],[200m POINTS RACE 2]]+Table2[[#This Row],[500m Points Race 2]]+Table2[[#This Row],[LD Points Race 2]]</f>
        <v>#N/A</v>
      </c>
      <c r="AJ26" s="11"/>
      <c r="AK26" s="9"/>
      <c r="AL26" s="40"/>
      <c r="AM26" s="7"/>
      <c r="AN26" s="40"/>
      <c r="AO26" s="7"/>
      <c r="AP26" s="40"/>
      <c r="AQ26" s="7" t="e">
        <f>VLOOKUP(Table2[[#This Row],[500m Position]],Races!$F$3:$G$30,2,0)</f>
        <v>#N/A</v>
      </c>
      <c r="AR26" s="40"/>
      <c r="AS26" s="7"/>
      <c r="AT26" s="40" t="e">
        <f>VLOOKUP(Table2[[#This Row],[200m Position Race 4]],Races!$F$3:$G$30,2,0)</f>
        <v>#N/A</v>
      </c>
      <c r="AU26" s="7"/>
      <c r="AV26" s="40"/>
      <c r="AW26" s="7" t="e">
        <f>VLOOKUP(Table2[[#This Row],[100m Position Race 4 ]],Races!$F$3:$G$30,2,0)</f>
        <v>#N/A</v>
      </c>
      <c r="AX26" s="7" t="e">
        <f>Table2[[#This Row],[100m Points Race 4 ]]+Table2[[#This Row],[200m Points Race 4]]+Table2[[#This Row],[500m Points]]</f>
        <v>#N/A</v>
      </c>
      <c r="AY26" s="7"/>
      <c r="AZ26" s="7"/>
      <c r="BA26" s="40"/>
      <c r="BB26" s="40"/>
      <c r="BC26" s="7"/>
      <c r="BD26" s="40"/>
      <c r="BE26" s="7"/>
      <c r="BF26" s="40"/>
      <c r="BG26" s="7"/>
      <c r="BH26" s="40"/>
      <c r="BI26" s="7"/>
      <c r="BJ26" s="40"/>
      <c r="BK26" s="7"/>
      <c r="BL26" s="40"/>
      <c r="BM26" s="7"/>
      <c r="BN26" s="40"/>
      <c r="BO26" s="7"/>
      <c r="BP26" s="40"/>
      <c r="BQ26" s="7"/>
      <c r="BR26" s="40"/>
      <c r="BS26" s="7"/>
      <c r="BT26" s="40"/>
      <c r="BU26" s="7"/>
      <c r="BV2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" s="9">
        <f>Table2[[#This Row],[Final Points race 1]]+Table2[[#This Row],[Final Points race 2]]+Table2[[#This Row],[Final POINTS Race 4 ]]+Table2[[#This Row],[Final POINTS Race 5]]+Table2[[#This Row],[Final POINTS Race 6]]</f>
        <v>0</v>
      </c>
      <c r="BX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7" spans="1:78" s="42" customFormat="1" ht="16.5" customHeight="1" thickBot="1">
      <c r="A27" s="187">
        <v>10</v>
      </c>
      <c r="B27" s="189" t="s">
        <v>9</v>
      </c>
      <c r="C27" s="185" t="s">
        <v>1175</v>
      </c>
      <c r="D27" s="19">
        <v>40057</v>
      </c>
      <c r="E27" s="184" t="s">
        <v>466</v>
      </c>
      <c r="F27" s="124" t="s">
        <v>76</v>
      </c>
      <c r="G27" s="10" t="s">
        <v>13</v>
      </c>
      <c r="H27" s="199">
        <v>10213</v>
      </c>
      <c r="I27" s="93">
        <f>VLOOKUP(Table2[[#This Row],[GCU Number]],'race 5'!$B$2:$G$48,1,0)</f>
        <v>10213</v>
      </c>
      <c r="J27" s="11">
        <v>4</v>
      </c>
      <c r="K27" s="85" t="s">
        <v>956</v>
      </c>
      <c r="L27" s="11">
        <v>4</v>
      </c>
      <c r="M27" s="11">
        <f>VLOOKUP(Table2[[#This Row],[LD Place Race1]],Races!$F$3:$G$30,2,0)</f>
        <v>17</v>
      </c>
      <c r="N27" s="11" t="s">
        <v>979</v>
      </c>
      <c r="O27" s="11">
        <v>5</v>
      </c>
      <c r="P27" s="11">
        <f>VLOOKUP(Table2[[#This Row],[500m Place Race1]],Races!$F$3:$G$30,2,0)</f>
        <v>16</v>
      </c>
      <c r="Q27" s="85" t="s">
        <v>914</v>
      </c>
      <c r="R27" s="11">
        <v>5</v>
      </c>
      <c r="S27" s="11">
        <f>VLOOKUP(Table2[[#This Row],[200m Place Race1]],Races!$F$3:$G$30,2,0)</f>
        <v>16</v>
      </c>
      <c r="T27" s="85">
        <f>Table2[[#This Row],[200m Points1]]+Table2[[#This Row],[500m Points 1]]+Table2[[#This Row],[LD Points1]]</f>
        <v>49</v>
      </c>
      <c r="U27" s="11">
        <v>5</v>
      </c>
      <c r="V27" s="8">
        <f>VLOOKUP(Table2[[#This Row],[Final Place RACE 1]],Races!$F$3:$G$28,2,0)</f>
        <v>16</v>
      </c>
      <c r="W27" s="40" t="s">
        <v>1252</v>
      </c>
      <c r="X27" s="11">
        <v>4</v>
      </c>
      <c r="Y27" s="7">
        <f>VLOOKUP(Table2[[#This Row],[LD Place Race 2]],Races!$F$3:$G$30,2,0)</f>
        <v>17</v>
      </c>
      <c r="Z27" s="40" t="s">
        <v>1357</v>
      </c>
      <c r="AA27" s="11">
        <v>9</v>
      </c>
      <c r="AB27" s="7">
        <f>VLOOKUP(Table2[[#This Row],[500m Place Race 2]],Races!$F$3:$G$30,2,0)</f>
        <v>12</v>
      </c>
      <c r="AC27" s="268" t="s">
        <v>1448</v>
      </c>
      <c r="AD27" s="11">
        <v>4</v>
      </c>
      <c r="AE27" s="7">
        <f>VLOOKUP(Table2[[#This Row],[200m Race 2 Place]],Races!$F$3:$G$30,2,0)</f>
        <v>17</v>
      </c>
      <c r="AF27" s="300">
        <v>35.81</v>
      </c>
      <c r="AG27" s="40">
        <v>7</v>
      </c>
      <c r="AH27" s="11">
        <f>VLOOKUP(Table2[[#This Row],[100m Place Race 2]],Races!$F$3:$G$30,2,0)</f>
        <v>14</v>
      </c>
      <c r="AI27" s="11">
        <f>Table2[[#This Row],[100m POINTS Race 2]]+Table2[[#This Row],[200m POINTS RACE 2]]+Table2[[#This Row],[500m Points Race 2]]+Table2[[#This Row],[LD Points Race 2]]</f>
        <v>60</v>
      </c>
      <c r="AJ27" s="11">
        <v>6</v>
      </c>
      <c r="AK27" s="11">
        <f>VLOOKUP(Table2[[#This Row],[Race 2 Overall Position]],Races!$F$3:$G$30,2,0)</f>
        <v>15</v>
      </c>
      <c r="AL27" s="85"/>
      <c r="AM27" s="11"/>
      <c r="AN27" s="85"/>
      <c r="AO27" s="11" t="s">
        <v>1633</v>
      </c>
      <c r="AP27" s="85">
        <v>4</v>
      </c>
      <c r="AQ27" s="11">
        <f>VLOOKUP(Table2[[#This Row],[500m Position]],Races!$F$3:$G$30,2,0)</f>
        <v>17</v>
      </c>
      <c r="AR27" s="85" t="s">
        <v>1723</v>
      </c>
      <c r="AS27" s="11">
        <v>4</v>
      </c>
      <c r="AT27" s="85">
        <f>VLOOKUP(Table2[[#This Row],[200m Position Race 4]],Races!$F$3:$G$30,2,0)</f>
        <v>17</v>
      </c>
      <c r="AU27" s="269">
        <v>42.53</v>
      </c>
      <c r="AV27" s="85">
        <v>6</v>
      </c>
      <c r="AW27" s="11">
        <f>VLOOKUP(Table2[[#This Row],[100m Position Race 4 ]],Races!$F$3:$G$30,2,0)</f>
        <v>15</v>
      </c>
      <c r="AX27" s="11">
        <f>Table2[[#This Row],[100m Points Race 4 ]]+Table2[[#This Row],[200m Points Race 4]]+Table2[[#This Row],[500m Points]]</f>
        <v>49</v>
      </c>
      <c r="AY27" s="11">
        <v>4</v>
      </c>
      <c r="AZ27" s="11">
        <f>VLOOKUP(Table2[[#This Row],[Total Position Race 4]],Races!$F$3:$G$30,2,0)</f>
        <v>17</v>
      </c>
      <c r="BA27" s="85" t="s">
        <v>1971</v>
      </c>
      <c r="BB27" s="85">
        <v>4</v>
      </c>
      <c r="BC27" s="11">
        <f>VLOOKUP(Table2[[#This Row],[Total Position Race 5]],Races!$F$3:$G$30,2,0)</f>
        <v>17</v>
      </c>
      <c r="BD27" s="85" t="s">
        <v>2016</v>
      </c>
      <c r="BE27" s="11">
        <v>5</v>
      </c>
      <c r="BF27" s="85">
        <f>VLOOKUP(Table2[[#This Row],[Total Position Race 6]],Races!$F$3:$G$30,2,0)</f>
        <v>16</v>
      </c>
      <c r="BG27" s="11"/>
      <c r="BH27" s="85"/>
      <c r="BI27" s="11"/>
      <c r="BJ27" s="85"/>
      <c r="BK27" s="11"/>
      <c r="BL27" s="85"/>
      <c r="BM27" s="11"/>
      <c r="BN27" s="85"/>
      <c r="BO27" s="11"/>
      <c r="BP27" s="85"/>
      <c r="BQ27" s="11"/>
      <c r="BR27" s="85"/>
      <c r="BS27" s="11"/>
      <c r="BT27" s="85"/>
      <c r="BU27" s="11"/>
      <c r="BV2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27" s="9">
        <f>Table2[[#This Row],[Final Points race 1]]+Table2[[#This Row],[Final Points race 2]]+Table2[[#This Row],[Final POINTS Race 4 ]]+Table2[[#This Row],[Final POINTS Race 5]]+Table2[[#This Row],[Final POINTS Race 6]]</f>
        <v>81</v>
      </c>
      <c r="BX2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81</v>
      </c>
    </row>
    <row r="28" spans="1:78" s="42" customFormat="1" ht="16.5" hidden="1" customHeight="1" thickBot="1">
      <c r="A28" s="6">
        <v>10</v>
      </c>
      <c r="B28" s="10" t="s">
        <v>9</v>
      </c>
      <c r="C28" s="185" t="s">
        <v>1204</v>
      </c>
      <c r="D28" s="19"/>
      <c r="E28" s="10" t="s">
        <v>246</v>
      </c>
      <c r="F28" s="10"/>
      <c r="G28" s="28" t="s">
        <v>13</v>
      </c>
      <c r="H28" s="191"/>
      <c r="I28" s="93" t="e">
        <f>VLOOKUP(Table2[[#This Row],[GCU Number]],'race 5'!$B$2:$G$48,1,0)</f>
        <v>#N/A</v>
      </c>
      <c r="J28" s="11">
        <v>32</v>
      </c>
      <c r="K28" s="40"/>
      <c r="L28" s="7"/>
      <c r="M28" s="11"/>
      <c r="N28" s="11"/>
      <c r="O28" s="11"/>
      <c r="P28" s="11"/>
      <c r="Q28" s="40"/>
      <c r="R28" s="7"/>
      <c r="S28" s="11"/>
      <c r="T28" s="40"/>
      <c r="U28" s="7"/>
      <c r="V28" s="8"/>
      <c r="W28" s="40" t="s">
        <v>1255</v>
      </c>
      <c r="X28" s="7">
        <v>7</v>
      </c>
      <c r="Y28" s="11">
        <f>VLOOKUP(Table2[[#This Row],[LD Place Race 2]],Races!$F$3:$G$30,2,0)</f>
        <v>14</v>
      </c>
      <c r="Z28" s="40" t="s">
        <v>1377</v>
      </c>
      <c r="AA28" s="7">
        <v>7</v>
      </c>
      <c r="AB28" s="11">
        <f>VLOOKUP(Table2[[#This Row],[500m Place Race 2]],Races!$F$3:$G$30,2,0)</f>
        <v>14</v>
      </c>
      <c r="AC28" s="268" t="s">
        <v>1441</v>
      </c>
      <c r="AD28" s="7">
        <v>20</v>
      </c>
      <c r="AE28" s="11">
        <f>VLOOKUP(Table2[[#This Row],[200m Race 2 Place]],Races!$F$3:$G$30,2,0)</f>
        <v>1</v>
      </c>
      <c r="AF28" s="11" t="s">
        <v>424</v>
      </c>
      <c r="AG28" s="40"/>
      <c r="AH28" s="11"/>
      <c r="AI28" s="11">
        <f>Table2[[#This Row],[100m POINTS Race 2]]+Table2[[#This Row],[200m POINTS RACE 2]]+Table2[[#This Row],[500m Points Race 2]]+Table2[[#This Row],[LD Points Race 2]]</f>
        <v>29</v>
      </c>
      <c r="AJ28" s="11">
        <v>14</v>
      </c>
      <c r="AK28" s="11">
        <f>VLOOKUP(Table2[[#This Row],[Race 2 Overall Position]],Races!$F$3:$G$30,2,0)</f>
        <v>7</v>
      </c>
      <c r="AL28" s="40"/>
      <c r="AM28" s="7"/>
      <c r="AN28" s="40"/>
      <c r="AO28" s="7"/>
      <c r="AP28" s="40"/>
      <c r="AQ28" s="7"/>
      <c r="AR28" s="40"/>
      <c r="AS28" s="7"/>
      <c r="AT28" s="40"/>
      <c r="AU28" s="7"/>
      <c r="AV28" s="40"/>
      <c r="AW28" s="7"/>
      <c r="AX28" s="7"/>
      <c r="AY28" s="7"/>
      <c r="AZ28" s="7"/>
      <c r="BA28" s="40"/>
      <c r="BB28" s="40"/>
      <c r="BC28" s="7"/>
      <c r="BD28" s="40"/>
      <c r="BE28" s="7"/>
      <c r="BF28" s="40"/>
      <c r="BG28" s="7"/>
      <c r="BH28" s="40"/>
      <c r="BI28" s="7"/>
      <c r="BJ28" s="40"/>
      <c r="BK28" s="7"/>
      <c r="BL28" s="40"/>
      <c r="BM28" s="7"/>
      <c r="BN28" s="40"/>
      <c r="BO28" s="7"/>
      <c r="BP28" s="40"/>
      <c r="BQ28" s="7"/>
      <c r="BR28" s="40"/>
      <c r="BS28" s="7"/>
      <c r="BT28" s="40"/>
      <c r="BU28" s="7"/>
      <c r="BV2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8" s="9">
        <f>Table2[[#This Row],[Final Points race 1]]+Table2[[#This Row],[Final Points race 2]]+Table2[[#This Row],[Final POINTS Race 4 ]]+Table2[[#This Row],[Final POINTS Race 5]]+Table2[[#This Row],[Final POINTS Race 6]]</f>
        <v>7</v>
      </c>
      <c r="BX28" s="9" t="e">
        <f>SMALL(#REF!,1)</f>
        <v>#REF!</v>
      </c>
      <c r="BY28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8" s="117">
        <f>IF(Table2[[#This Row],[Races completed]]=$BZ$1,Table2[[#This Row],[Total Points 2018]]-Table2[[#This Row],[Lowest]],Table2[[#This Row],[Total Points 2018]])</f>
        <v>7</v>
      </c>
    </row>
    <row r="29" spans="1:78" s="42" customFormat="1" ht="16.5" hidden="1" customHeight="1" thickBot="1">
      <c r="A29" s="10">
        <v>10</v>
      </c>
      <c r="B29" s="6" t="s">
        <v>9</v>
      </c>
      <c r="C29" s="185" t="s">
        <v>1607</v>
      </c>
      <c r="D29" s="19"/>
      <c r="E29" s="137"/>
      <c r="F29" s="10"/>
      <c r="G29" s="10" t="s">
        <v>13</v>
      </c>
      <c r="H29" s="201">
        <v>11413</v>
      </c>
      <c r="I29" s="93" t="e">
        <f>VLOOKUP(Table2[[#This Row],[GCU Number]],'race 5'!$B$2:$G$48,1,0)</f>
        <v>#N/A</v>
      </c>
      <c r="J29" s="11">
        <v>168</v>
      </c>
      <c r="K29" s="7"/>
      <c r="L29" s="7"/>
      <c r="M29" s="11"/>
      <c r="N29" s="11"/>
      <c r="O29" s="11"/>
      <c r="P29" s="11"/>
      <c r="Q29" s="7"/>
      <c r="R29" s="7"/>
      <c r="S29" s="11"/>
      <c r="T29" s="7"/>
      <c r="U29" s="7"/>
      <c r="V29" s="8"/>
      <c r="W29" s="7"/>
      <c r="X29" s="7"/>
      <c r="Y29" s="11"/>
      <c r="Z29" s="7"/>
      <c r="AA29" s="7"/>
      <c r="AB29" s="11"/>
      <c r="AC29" s="7"/>
      <c r="AD29" s="7"/>
      <c r="AE29" s="11"/>
      <c r="AF29" s="11"/>
      <c r="AG29" s="7"/>
      <c r="AH29" s="11"/>
      <c r="AI29" s="11"/>
      <c r="AJ29" s="11"/>
      <c r="AK29" s="11"/>
      <c r="AL29" s="7"/>
      <c r="AM29" s="7"/>
      <c r="AN29" s="7"/>
      <c r="AO29" s="7" t="s">
        <v>1632</v>
      </c>
      <c r="AP29" s="7">
        <v>15</v>
      </c>
      <c r="AQ29" s="7">
        <f>VLOOKUP(Table2[[#This Row],[500m Position]],Races!$F$3:$G$30,2,0)</f>
        <v>6</v>
      </c>
      <c r="AR29" s="7" t="s">
        <v>1721</v>
      </c>
      <c r="AS29" s="7">
        <v>16</v>
      </c>
      <c r="AT29" s="7">
        <f>VLOOKUP(Table2[[#This Row],[200m Position Race 4]],Races!$F$3:$G$30,2,0)</f>
        <v>5</v>
      </c>
      <c r="AU29" s="267" t="s">
        <v>1842</v>
      </c>
      <c r="AV29" s="7">
        <v>14</v>
      </c>
      <c r="AW29" s="7">
        <f>VLOOKUP(Table2[[#This Row],[100m Position Race 4 ]],Races!$F$3:$G$30,2,0)</f>
        <v>7</v>
      </c>
      <c r="AX29" s="7">
        <f>Table2[[#This Row],[100m Points Race 4 ]]+Table2[[#This Row],[200m Points Race 4]]+Table2[[#This Row],[500m Points]]</f>
        <v>18</v>
      </c>
      <c r="AY29" s="7">
        <v>15</v>
      </c>
      <c r="AZ29" s="7">
        <f>VLOOKUP(Table2[[#This Row],[Total Position Race 4]],Races!$F$3:$G$30,2,0)</f>
        <v>6</v>
      </c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9"/>
      <c r="BW29" s="9">
        <f>Table2[[#This Row],[Final Points race 1]]+Table2[[#This Row],[Final Points race 2]]+Table2[[#This Row],[Final POINTS Race 4 ]]+Table2[[#This Row],[Final POINTS Race 5]]+Table2[[#This Row],[Final POINTS Race 6]]</f>
        <v>6</v>
      </c>
      <c r="BX29" s="9"/>
      <c r="BY29" s="9"/>
      <c r="BZ29" s="117"/>
    </row>
    <row r="30" spans="1:78" s="42" customFormat="1" ht="16.5" customHeight="1" thickBot="1">
      <c r="A30" s="187">
        <v>10</v>
      </c>
      <c r="B30" s="182" t="s">
        <v>9</v>
      </c>
      <c r="C30" s="185" t="s">
        <v>493</v>
      </c>
      <c r="D30" s="19">
        <v>40058</v>
      </c>
      <c r="E30" s="124" t="s">
        <v>466</v>
      </c>
      <c r="F30" s="124" t="s">
        <v>76</v>
      </c>
      <c r="G30" s="10" t="s">
        <v>13</v>
      </c>
      <c r="H30" s="188">
        <v>10151</v>
      </c>
      <c r="I30" s="93">
        <f>VLOOKUP(Table2[[#This Row],[GCU Number]],'race 5'!$B$2:$G$48,1,0)</f>
        <v>10151</v>
      </c>
      <c r="J30" s="11">
        <v>139</v>
      </c>
      <c r="K30" s="85" t="s">
        <v>981</v>
      </c>
      <c r="L30" s="7">
        <v>8</v>
      </c>
      <c r="M30" s="11">
        <f>VLOOKUP(Table2[[#This Row],[LD Place Race1]],Races!$F$3:$G$30,2,0)</f>
        <v>13</v>
      </c>
      <c r="N30" s="11" t="s">
        <v>856</v>
      </c>
      <c r="O30" s="11">
        <v>8</v>
      </c>
      <c r="P30" s="11">
        <f>VLOOKUP(Table2[[#This Row],[500m Place Race1]],Races!$F$3:$G$30,2,0)</f>
        <v>13</v>
      </c>
      <c r="Q30" s="85" t="s">
        <v>912</v>
      </c>
      <c r="R30" s="7">
        <v>7</v>
      </c>
      <c r="S30" s="11">
        <f>VLOOKUP(Table2[[#This Row],[200m Place Race1]],Races!$F$3:$G$30,2,0)</f>
        <v>14</v>
      </c>
      <c r="T30" s="85">
        <f>Table2[[#This Row],[200m Points1]]+Table2[[#This Row],[500m Points 1]]+Table2[[#This Row],[LD Points1]]</f>
        <v>40</v>
      </c>
      <c r="U30" s="7">
        <v>8</v>
      </c>
      <c r="V30" s="8">
        <f>VLOOKUP(Table2[[#This Row],[Final Place RACE 1]],Races!$F$3:$G$28,2,0)</f>
        <v>13</v>
      </c>
      <c r="W30" s="40" t="s">
        <v>1256</v>
      </c>
      <c r="X30" s="7">
        <v>8</v>
      </c>
      <c r="Y30" s="7">
        <f>VLOOKUP(Table2[[#This Row],[LD Place Race 2]],Races!$F$3:$G$30,2,0)</f>
        <v>13</v>
      </c>
      <c r="Z30" s="40" t="s">
        <v>1356</v>
      </c>
      <c r="AA30" s="7">
        <v>6</v>
      </c>
      <c r="AB30" s="7">
        <f>VLOOKUP(Table2[[#This Row],[500m Place Race 2]],Races!$F$3:$G$30,2,0)</f>
        <v>15</v>
      </c>
      <c r="AC30" s="268" t="s">
        <v>1446</v>
      </c>
      <c r="AD30" s="7">
        <v>8</v>
      </c>
      <c r="AE30" s="7">
        <f>VLOOKUP(Table2[[#This Row],[200m Race 2 Place]],Races!$F$3:$G$30,2,0)</f>
        <v>13</v>
      </c>
      <c r="AF30" s="300">
        <v>36.659999999999997</v>
      </c>
      <c r="AG30" s="40">
        <v>8</v>
      </c>
      <c r="AH30" s="7">
        <f>VLOOKUP(Table2[[#This Row],[100m Place Race 2]],Races!$F$3:$G$30,2,0)</f>
        <v>13</v>
      </c>
      <c r="AI30" s="11">
        <f>Table2[[#This Row],[100m POINTS Race 2]]+Table2[[#This Row],[200m POINTS RACE 2]]+Table2[[#This Row],[500m Points Race 2]]+Table2[[#This Row],[LD Points Race 2]]</f>
        <v>54</v>
      </c>
      <c r="AJ30" s="11">
        <v>8</v>
      </c>
      <c r="AK30" s="11">
        <f>VLOOKUP(Table2[[#This Row],[Race 2 Overall Position]],Races!$F$3:$G$30,2,0)</f>
        <v>13</v>
      </c>
      <c r="AL30" s="85"/>
      <c r="AM30" s="7"/>
      <c r="AN30" s="85"/>
      <c r="AO30" s="7" t="s">
        <v>1636</v>
      </c>
      <c r="AP30" s="85">
        <v>7</v>
      </c>
      <c r="AQ30" s="7">
        <f>VLOOKUP(Table2[[#This Row],[500m Position]],Races!$F$3:$G$30,2,0)</f>
        <v>14</v>
      </c>
      <c r="AR30" s="85" t="s">
        <v>1725</v>
      </c>
      <c r="AS30" s="7">
        <v>7</v>
      </c>
      <c r="AT30" s="85">
        <f>VLOOKUP(Table2[[#This Row],[200m Position Race 4]],Races!$F$3:$G$30,2,0)</f>
        <v>14</v>
      </c>
      <c r="AU30" s="267">
        <v>45.38</v>
      </c>
      <c r="AV30" s="85">
        <v>9</v>
      </c>
      <c r="AW30" s="7">
        <f>VLOOKUP(Table2[[#This Row],[100m Position Race 4 ]],Races!$F$3:$G$30,2,0)</f>
        <v>12</v>
      </c>
      <c r="AX30" s="7">
        <f>Table2[[#This Row],[100m Points Race 4 ]]+Table2[[#This Row],[200m Points Race 4]]+Table2[[#This Row],[500m Points]]</f>
        <v>40</v>
      </c>
      <c r="AY30" s="7">
        <v>8</v>
      </c>
      <c r="AZ30" s="7">
        <f>VLOOKUP(Table2[[#This Row],[Total Position Race 4]],Races!$F$3:$G$30,2,0)</f>
        <v>13</v>
      </c>
      <c r="BA30" s="85" t="s">
        <v>1973</v>
      </c>
      <c r="BB30" s="85">
        <v>5</v>
      </c>
      <c r="BC30" s="7">
        <f>VLOOKUP(Table2[[#This Row],[Total Position Race 5]],Races!$F$3:$G$30,2,0)</f>
        <v>16</v>
      </c>
      <c r="BD30" s="85" t="s">
        <v>2017</v>
      </c>
      <c r="BE30" s="7">
        <v>6</v>
      </c>
      <c r="BF30" s="85">
        <f>VLOOKUP(Table2[[#This Row],[Total Position Race 6]],Races!$F$3:$G$30,2,0)</f>
        <v>15</v>
      </c>
      <c r="BG30" s="7"/>
      <c r="BH30" s="85"/>
      <c r="BI30" s="7"/>
      <c r="BJ30" s="85"/>
      <c r="BK30" s="7"/>
      <c r="BL30" s="85"/>
      <c r="BM30" s="7"/>
      <c r="BN30" s="85"/>
      <c r="BO30" s="7"/>
      <c r="BP30" s="85"/>
      <c r="BQ30" s="7"/>
      <c r="BR30" s="85"/>
      <c r="BS30" s="7"/>
      <c r="BT30" s="85"/>
      <c r="BU30" s="7"/>
      <c r="BV3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30" s="9">
        <f>Table2[[#This Row],[Final Points race 1]]+Table2[[#This Row],[Final Points race 2]]+Table2[[#This Row],[Final POINTS Race 4 ]]+Table2[[#This Row],[Final POINTS Race 5]]+Table2[[#This Row],[Final POINTS Race 6]]</f>
        <v>70</v>
      </c>
      <c r="BX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70</v>
      </c>
    </row>
    <row r="31" spans="1:78" s="42" customFormat="1" ht="16.5" customHeight="1">
      <c r="A31" s="187">
        <v>10</v>
      </c>
      <c r="B31" s="189" t="s">
        <v>9</v>
      </c>
      <c r="C31" s="209" t="s">
        <v>659</v>
      </c>
      <c r="D31" s="190" t="s">
        <v>748</v>
      </c>
      <c r="E31" s="124" t="s">
        <v>466</v>
      </c>
      <c r="F31" s="124" t="s">
        <v>76</v>
      </c>
      <c r="G31" s="10" t="s">
        <v>13</v>
      </c>
      <c r="H31" s="191">
        <v>10569</v>
      </c>
      <c r="I31" s="176" t="e">
        <f>VLOOKUP(Table2[[#This Row],[GCU Number]],'race 5'!$B$2:$G$48,1,0)</f>
        <v>#N/A</v>
      </c>
      <c r="J31" s="11">
        <v>141</v>
      </c>
      <c r="K31" s="79" t="s">
        <v>954</v>
      </c>
      <c r="L31" s="11">
        <v>6</v>
      </c>
      <c r="M31" s="11">
        <f>VLOOKUP(Table2[[#This Row],[LD Place Race1]],Races!$F$3:$G$30,2,0)</f>
        <v>15</v>
      </c>
      <c r="N31" s="11" t="s">
        <v>855</v>
      </c>
      <c r="O31" s="11">
        <v>6</v>
      </c>
      <c r="P31" s="11">
        <f>VLOOKUP(Table2[[#This Row],[500m Place Race1]],Races!$F$3:$G$30,2,0)</f>
        <v>15</v>
      </c>
      <c r="Q31" s="79" t="s">
        <v>911</v>
      </c>
      <c r="R31" s="11">
        <v>8</v>
      </c>
      <c r="S31" s="11">
        <f>VLOOKUP(Table2[[#This Row],[200m Place Race1]],Races!$F$3:$G$30,2,0)</f>
        <v>13</v>
      </c>
      <c r="T31" s="79">
        <f>Table2[[#This Row],[200m Points1]]+Table2[[#This Row],[500m Points 1]]+Table2[[#This Row],[LD Points1]]</f>
        <v>43</v>
      </c>
      <c r="U31" s="11">
        <v>6</v>
      </c>
      <c r="V31" s="8">
        <f>VLOOKUP(Table2[[#This Row],[Final Place RACE 1]],Races!$F$3:$G$28,2,0)</f>
        <v>15</v>
      </c>
      <c r="W31" s="37" t="s">
        <v>1258</v>
      </c>
      <c r="X31" s="11">
        <v>9</v>
      </c>
      <c r="Y31" s="7">
        <f>VLOOKUP(Table2[[#This Row],[LD Place Race 2]],Races!$F$3:$G$30,2,0)</f>
        <v>12</v>
      </c>
      <c r="Z31" s="37" t="s">
        <v>1355</v>
      </c>
      <c r="AA31" s="11">
        <v>5</v>
      </c>
      <c r="AB31" s="7">
        <f>VLOOKUP(Table2[[#This Row],[500m Place Race 2]],Races!$F$3:$G$30,2,0)</f>
        <v>16</v>
      </c>
      <c r="AC31" s="280" t="s">
        <v>1447</v>
      </c>
      <c r="AD31" s="11">
        <v>12</v>
      </c>
      <c r="AE31" s="7">
        <f>VLOOKUP(Table2[[#This Row],[200m Race 2 Place]],Races!$F$3:$G$30,2,0)</f>
        <v>9</v>
      </c>
      <c r="AF31" s="300">
        <v>37.42</v>
      </c>
      <c r="AG31" s="37">
        <v>9</v>
      </c>
      <c r="AH31" s="11">
        <f>VLOOKUP(Table2[[#This Row],[100m Place Race 2]],Races!$F$3:$G$30,2,0)</f>
        <v>12</v>
      </c>
      <c r="AI31" s="11">
        <f>Table2[[#This Row],[100m POINTS Race 2]]+Table2[[#This Row],[200m POINTS RACE 2]]+Table2[[#This Row],[500m Points Race 2]]+Table2[[#This Row],[LD Points Race 2]]</f>
        <v>49</v>
      </c>
      <c r="AJ31" s="11">
        <v>9</v>
      </c>
      <c r="AK31" s="11">
        <f>VLOOKUP(Table2[[#This Row],[Race 2 Overall Position]],Races!$F$3:$G$30,2,0)</f>
        <v>12</v>
      </c>
      <c r="AL31" s="79"/>
      <c r="AM31" s="11"/>
      <c r="AN31" s="79"/>
      <c r="AO31" s="11" t="s">
        <v>424</v>
      </c>
      <c r="AP31" s="79"/>
      <c r="AQ31" s="11"/>
      <c r="AR31" s="79" t="s">
        <v>1731</v>
      </c>
      <c r="AS31" s="11">
        <v>9</v>
      </c>
      <c r="AT31" s="79">
        <f>VLOOKUP(Table2[[#This Row],[200m Position Race 4]],Races!$F$3:$G$30,2,0)</f>
        <v>12</v>
      </c>
      <c r="AU31" s="269">
        <v>41.48</v>
      </c>
      <c r="AV31" s="79">
        <v>5</v>
      </c>
      <c r="AW31" s="11">
        <f>VLOOKUP(Table2[[#This Row],[100m Position Race 4 ]],Races!$F$3:$G$30,2,0)</f>
        <v>16</v>
      </c>
      <c r="AX31" s="11">
        <f>Table2[[#This Row],[100m Points Race 4 ]]+Table2[[#This Row],[200m Points Race 4]]+Table2[[#This Row],[500m Points]]</f>
        <v>28</v>
      </c>
      <c r="AY31" s="11">
        <v>11</v>
      </c>
      <c r="AZ31" s="11">
        <f>VLOOKUP(Table2[[#This Row],[Total Position Race 4]],Races!$F$3:$G$30,2,0)</f>
        <v>10</v>
      </c>
      <c r="BA31" s="79"/>
      <c r="BB31" s="79"/>
      <c r="BC31" s="11"/>
      <c r="BD31" s="79" t="s">
        <v>2018</v>
      </c>
      <c r="BE31" s="11">
        <v>7</v>
      </c>
      <c r="BF31" s="79">
        <f>VLOOKUP(Table2[[#This Row],[Total Position Race 6]],Races!$F$3:$G$30,2,0)</f>
        <v>14</v>
      </c>
      <c r="BG31" s="11"/>
      <c r="BH31" s="79"/>
      <c r="BI31" s="11"/>
      <c r="BJ31" s="79"/>
      <c r="BK31" s="11"/>
      <c r="BL31" s="79"/>
      <c r="BM31" s="11"/>
      <c r="BN31" s="79"/>
      <c r="BO31" s="11"/>
      <c r="BP31" s="79"/>
      <c r="BQ31" s="11"/>
      <c r="BR31" s="79"/>
      <c r="BS31" s="11"/>
      <c r="BT31" s="79"/>
      <c r="BU31" s="11"/>
      <c r="BV3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31" s="9">
        <f>Table2[[#This Row],[Final Points race 1]]+Table2[[#This Row],[Final Points race 2]]+Table2[[#This Row],[Final POINTS Race 4 ]]+Table2[[#This Row],[Final POINTS Race 5]]+Table2[[#This Row],[Final POINTS Race 6]]</f>
        <v>51</v>
      </c>
      <c r="BX3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51</v>
      </c>
    </row>
    <row r="32" spans="1:78" s="42" customFormat="1" ht="16.5" customHeight="1" thickBot="1">
      <c r="A32" s="10">
        <v>10</v>
      </c>
      <c r="B32" s="189" t="s">
        <v>9</v>
      </c>
      <c r="C32" s="185" t="s">
        <v>1203</v>
      </c>
      <c r="D32" s="186"/>
      <c r="E32" s="124" t="s">
        <v>466</v>
      </c>
      <c r="F32" s="186" t="s">
        <v>76</v>
      </c>
      <c r="G32" s="186" t="s">
        <v>13</v>
      </c>
      <c r="H32" s="200" t="s">
        <v>522</v>
      </c>
      <c r="I32" s="93" t="e">
        <f>VLOOKUP(Table2[[#This Row],[GCU Number]],'race 5'!$B$2:$G$48,1,0)</f>
        <v>#N/A</v>
      </c>
      <c r="J32" s="11">
        <v>175</v>
      </c>
      <c r="K32" s="84" t="s">
        <v>957</v>
      </c>
      <c r="L32" s="278">
        <v>7</v>
      </c>
      <c r="M32" s="11">
        <f>VLOOKUP(Table2[[#This Row],[LD Place Race1]],Races!$F$3:$G$30,2,0)</f>
        <v>14</v>
      </c>
      <c r="N32" s="11" t="s">
        <v>978</v>
      </c>
      <c r="O32" s="126">
        <v>9</v>
      </c>
      <c r="P32" s="11">
        <f>VLOOKUP(Table2[[#This Row],[500m Place Race1]],Races!$F$3:$G$30,2,0)</f>
        <v>12</v>
      </c>
      <c r="Q32" s="84" t="s">
        <v>913</v>
      </c>
      <c r="R32" s="278">
        <v>6</v>
      </c>
      <c r="S32" s="11">
        <f>VLOOKUP(Table2[[#This Row],[200m Place Race1]],Races!$F$3:$G$30,2,0)</f>
        <v>15</v>
      </c>
      <c r="T32" s="129">
        <f>Table2[[#This Row],[200m Points1]]+Table2[[#This Row],[500m Points 1]]+Table2[[#This Row],[LD Points1]]</f>
        <v>41</v>
      </c>
      <c r="U32" s="278">
        <v>7</v>
      </c>
      <c r="V32" s="8">
        <f>VLOOKUP(Table2[[#This Row],[Final Place RACE 1]],Races!$F$3:$G$28,2,0)</f>
        <v>14</v>
      </c>
      <c r="W32" s="40" t="s">
        <v>1254</v>
      </c>
      <c r="X32" s="7">
        <v>6</v>
      </c>
      <c r="Y32" s="7">
        <f>VLOOKUP(Table2[[#This Row],[LD Place Race 2]],Races!$F$3:$G$30,2,0)</f>
        <v>15</v>
      </c>
      <c r="Z32" s="40" t="s">
        <v>1358</v>
      </c>
      <c r="AA32" s="7">
        <v>10</v>
      </c>
      <c r="AB32" s="7">
        <f>VLOOKUP(Table2[[#This Row],[500m Place Race 2]],Races!$F$3:$G$30,2,0)</f>
        <v>11</v>
      </c>
      <c r="AC32" s="268" t="s">
        <v>1449</v>
      </c>
      <c r="AD32" s="7">
        <v>7</v>
      </c>
      <c r="AE32" s="7">
        <f>VLOOKUP(Table2[[#This Row],[200m Race 2 Place]],Races!$F$3:$G$30,2,0)</f>
        <v>14</v>
      </c>
      <c r="AF32" s="300">
        <v>35.380000000000003</v>
      </c>
      <c r="AG32" s="40">
        <v>6</v>
      </c>
      <c r="AH32" s="7">
        <f>VLOOKUP(Table2[[#This Row],[100m Place Race 2]],Races!$F$3:$G$30,2,0)</f>
        <v>15</v>
      </c>
      <c r="AI32" s="11">
        <f>Table2[[#This Row],[100m POINTS Race 2]]+Table2[[#This Row],[200m POINTS RACE 2]]+Table2[[#This Row],[500m Points Race 2]]+Table2[[#This Row],[LD Points Race 2]]</f>
        <v>55</v>
      </c>
      <c r="AJ32" s="11">
        <v>7</v>
      </c>
      <c r="AK32" s="11">
        <f>VLOOKUP(Table2[[#This Row],[Race 2 Overall Position]],Races!$F$3:$G$30,2,0)</f>
        <v>14</v>
      </c>
      <c r="AL32" s="129"/>
      <c r="AM32" s="278"/>
      <c r="AN32" s="129"/>
      <c r="AO32" s="7" t="s">
        <v>1635</v>
      </c>
      <c r="AP32" s="129">
        <v>6</v>
      </c>
      <c r="AQ32" s="278">
        <f>VLOOKUP(Table2[[#This Row],[500m Position]],Races!$F$3:$G$30,2,0)</f>
        <v>15</v>
      </c>
      <c r="AR32" s="84" t="s">
        <v>1724</v>
      </c>
      <c r="AS32" s="278">
        <v>6</v>
      </c>
      <c r="AT32" s="129">
        <f>VLOOKUP(Table2[[#This Row],[200m Position Race 4]],Races!$F$3:$G$30,2,0)</f>
        <v>15</v>
      </c>
      <c r="AU32" s="267" t="s">
        <v>424</v>
      </c>
      <c r="AV32" s="129"/>
      <c r="AW32" s="278"/>
      <c r="AX32" s="278">
        <f>Table2[[#This Row],[100m Points Race 4 ]]+Table2[[#This Row],[200m Points Race 4]]+Table2[[#This Row],[500m Points]]</f>
        <v>30</v>
      </c>
      <c r="AY32" s="278">
        <v>10</v>
      </c>
      <c r="AZ32" s="278">
        <f>VLOOKUP(Table2[[#This Row],[Total Position Race 4]],Races!$F$3:$G$30,2,0)</f>
        <v>11</v>
      </c>
      <c r="BA32" s="129"/>
      <c r="BB32" s="129"/>
      <c r="BC32" s="278"/>
      <c r="BD32" s="84" t="s">
        <v>2019</v>
      </c>
      <c r="BE32" s="278">
        <v>8</v>
      </c>
      <c r="BF32" s="129">
        <f>VLOOKUP(Table2[[#This Row],[Total Position Race 6]],Races!$F$3:$G$30,2,0)</f>
        <v>13</v>
      </c>
      <c r="BG32" s="278"/>
      <c r="BH32" s="129"/>
      <c r="BI32" s="278"/>
      <c r="BJ32" s="129"/>
      <c r="BK32" s="278"/>
      <c r="BL32" s="129"/>
      <c r="BM32" s="278"/>
      <c r="BN32" s="129"/>
      <c r="BO32" s="278"/>
      <c r="BP32" s="129"/>
      <c r="BQ32" s="278"/>
      <c r="BR32" s="129"/>
      <c r="BS32" s="278"/>
      <c r="BT32" s="129"/>
      <c r="BU32" s="278"/>
      <c r="BV3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32" s="9">
        <f>Table2[[#This Row],[Final Points race 1]]+Table2[[#This Row],[Final Points race 2]]+Table2[[#This Row],[Final POINTS Race 4 ]]+Table2[[#This Row],[Final POINTS Race 5]]+Table2[[#This Row],[Final POINTS Race 6]]</f>
        <v>52</v>
      </c>
      <c r="BX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52</v>
      </c>
    </row>
    <row r="33" spans="1:78" s="42" customFormat="1" ht="16.5" hidden="1" customHeight="1" thickBot="1">
      <c r="A33" s="6">
        <v>10</v>
      </c>
      <c r="B33" s="10" t="s">
        <v>9</v>
      </c>
      <c r="C33" s="185" t="s">
        <v>1179</v>
      </c>
      <c r="D33" s="19"/>
      <c r="E33" s="10" t="s">
        <v>246</v>
      </c>
      <c r="F33" s="10"/>
      <c r="G33" s="28" t="s">
        <v>13</v>
      </c>
      <c r="H33" s="191"/>
      <c r="I33" s="93" t="e">
        <f>VLOOKUP(Table2[[#This Row],[GCU Number]],'race 5'!$B$2:$G$48,1,0)</f>
        <v>#N/A</v>
      </c>
      <c r="J33" s="11">
        <v>33</v>
      </c>
      <c r="K33" s="40"/>
      <c r="L33" s="7"/>
      <c r="M33" s="11"/>
      <c r="N33" s="11"/>
      <c r="O33" s="11"/>
      <c r="P33" s="11"/>
      <c r="Q33" s="40"/>
      <c r="R33" s="7"/>
      <c r="S33" s="11"/>
      <c r="T33" s="40"/>
      <c r="U33" s="7"/>
      <c r="V33" s="8"/>
      <c r="W33" s="40" t="s">
        <v>1263</v>
      </c>
      <c r="X33" s="7">
        <v>14</v>
      </c>
      <c r="Y33" s="7">
        <f>VLOOKUP(Table2[[#This Row],[LD Place Race 2]],Races!$F$3:$G$30,2,0)</f>
        <v>7</v>
      </c>
      <c r="Z33" s="40" t="s">
        <v>1412</v>
      </c>
      <c r="AA33" s="7">
        <v>18</v>
      </c>
      <c r="AB33" s="7">
        <f>VLOOKUP(Table2[[#This Row],[500m Place Race 2]],Races!$F$3:$G$30,2,0)</f>
        <v>3</v>
      </c>
      <c r="AC33" s="268" t="s">
        <v>1486</v>
      </c>
      <c r="AD33" s="7">
        <v>18</v>
      </c>
      <c r="AE33" s="7">
        <f>VLOOKUP(Table2[[#This Row],[200m Race 2 Place]],Races!$F$3:$G$30,2,0)</f>
        <v>3</v>
      </c>
      <c r="AF33" s="300">
        <v>41.47</v>
      </c>
      <c r="AG33" s="40">
        <v>14</v>
      </c>
      <c r="AH33" s="7">
        <f>VLOOKUP(Table2[[#This Row],[100m Place Race 2]],Races!$F$3:$G$30,2,0)</f>
        <v>7</v>
      </c>
      <c r="AI33" s="11">
        <f>Table2[[#This Row],[100m POINTS Race 2]]+Table2[[#This Row],[200m POINTS RACE 2]]+Table2[[#This Row],[500m Points Race 2]]+Table2[[#This Row],[LD Points Race 2]]</f>
        <v>20</v>
      </c>
      <c r="AJ33" s="11">
        <v>15</v>
      </c>
      <c r="AK33" s="11">
        <f>VLOOKUP(Table2[[#This Row],[Race 2 Overall Position]],Races!$F$3:$G$30,2,0)</f>
        <v>6</v>
      </c>
      <c r="AL33" s="40"/>
      <c r="AM33" s="7"/>
      <c r="AN33" s="40"/>
      <c r="AO33" s="7" t="s">
        <v>1627</v>
      </c>
      <c r="AP33" s="40">
        <v>12</v>
      </c>
      <c r="AQ33" s="7">
        <f>VLOOKUP(Table2[[#This Row],[500m Position]],Races!$F$3:$G$30,2,0)</f>
        <v>9</v>
      </c>
      <c r="AR33" s="40" t="s">
        <v>1717</v>
      </c>
      <c r="AS33" s="7">
        <v>12</v>
      </c>
      <c r="AT33" s="40">
        <f>VLOOKUP(Table2[[#This Row],[200m Position Race 4]],Races!$F$3:$G$30,2,0)</f>
        <v>9</v>
      </c>
      <c r="AU33" s="267">
        <v>56.11</v>
      </c>
      <c r="AV33" s="40">
        <v>12</v>
      </c>
      <c r="AW33" s="7">
        <f>VLOOKUP(Table2[[#This Row],[100m Position Race 4 ]],Races!$F$3:$G$30,2,0)</f>
        <v>9</v>
      </c>
      <c r="AX33" s="7">
        <f>Table2[[#This Row],[100m Points Race 4 ]]+Table2[[#This Row],[200m Points Race 4]]+Table2[[#This Row],[500m Points]]</f>
        <v>27</v>
      </c>
      <c r="AY33" s="7">
        <v>12</v>
      </c>
      <c r="AZ33" s="7">
        <f>VLOOKUP(Table2[[#This Row],[Total Position Race 4]],Races!$F$3:$G$30,2,0)</f>
        <v>9</v>
      </c>
      <c r="BA33" s="40"/>
      <c r="BB33" s="40"/>
      <c r="BC33" s="7"/>
      <c r="BD33" s="40"/>
      <c r="BE33" s="7"/>
      <c r="BF33" s="40"/>
      <c r="BG33" s="7"/>
      <c r="BH33" s="40"/>
      <c r="BI33" s="7"/>
      <c r="BJ33" s="40"/>
      <c r="BK33" s="7"/>
      <c r="BL33" s="40"/>
      <c r="BM33" s="7"/>
      <c r="BN33" s="40"/>
      <c r="BO33" s="7"/>
      <c r="BP33" s="40"/>
      <c r="BQ33" s="7"/>
      <c r="BR33" s="40"/>
      <c r="BS33" s="7"/>
      <c r="BT33" s="40"/>
      <c r="BU33" s="7"/>
      <c r="BV3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33" s="9">
        <f>Table2[[#This Row],[Final Points race 1]]+Table2[[#This Row],[Final Points race 2]]+Table2[[#This Row],[Final POINTS Race 4 ]]+Table2[[#This Row],[Final POINTS Race 5]]+Table2[[#This Row],[Final POINTS Race 6]]</f>
        <v>15</v>
      </c>
      <c r="BX33" s="9" t="e">
        <f>SMALL(#REF!,1)</f>
        <v>#REF!</v>
      </c>
      <c r="BY3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3" s="117">
        <f>IF(Table2[[#This Row],[Races completed]]=$BZ$1,Table2[[#This Row],[Total Points 2018]]-Table2[[#This Row],[Lowest]],Table2[[#This Row],[Total Points 2018]])</f>
        <v>15</v>
      </c>
    </row>
    <row r="34" spans="1:78" s="42" customFormat="1" ht="16.5" hidden="1" customHeight="1" thickBot="1">
      <c r="A34" s="10">
        <v>10</v>
      </c>
      <c r="B34" s="6" t="s">
        <v>9</v>
      </c>
      <c r="C34" s="185" t="s">
        <v>1611</v>
      </c>
      <c r="D34" s="19"/>
      <c r="E34" s="10"/>
      <c r="F34" s="10"/>
      <c r="G34" s="10" t="s">
        <v>13</v>
      </c>
      <c r="H34" s="201">
        <v>11403</v>
      </c>
      <c r="I34" s="93" t="e">
        <f>VLOOKUP(Table2[[#This Row],[GCU Number]],'race 5'!$B$2:$G$48,1,0)</f>
        <v>#N/A</v>
      </c>
      <c r="J34" s="11">
        <v>160</v>
      </c>
      <c r="K34" s="7"/>
      <c r="L34" s="7"/>
      <c r="M34" s="11"/>
      <c r="N34" s="11"/>
      <c r="O34" s="11"/>
      <c r="P34" s="11"/>
      <c r="Q34" s="7"/>
      <c r="R34" s="7"/>
      <c r="S34" s="11"/>
      <c r="T34" s="7"/>
      <c r="U34" s="7"/>
      <c r="V34" s="8"/>
      <c r="W34" s="7"/>
      <c r="X34" s="7"/>
      <c r="Y34" s="11"/>
      <c r="Z34" s="7"/>
      <c r="AA34" s="7"/>
      <c r="AB34" s="11"/>
      <c r="AC34" s="7"/>
      <c r="AD34" s="7"/>
      <c r="AE34" s="11"/>
      <c r="AF34" s="11"/>
      <c r="AG34" s="7"/>
      <c r="AH34" s="11"/>
      <c r="AI34" s="11"/>
      <c r="AJ34" s="11"/>
      <c r="AK34" s="11"/>
      <c r="AL34" s="7"/>
      <c r="AM34" s="7"/>
      <c r="AN34" s="7"/>
      <c r="AO34" s="7" t="s">
        <v>1631</v>
      </c>
      <c r="AP34" s="7">
        <v>14</v>
      </c>
      <c r="AQ34" s="7">
        <f>VLOOKUP(Table2[[#This Row],[500m Position]],Races!$F$3:$G$30,2,0)</f>
        <v>7</v>
      </c>
      <c r="AR34" s="7" t="s">
        <v>1718</v>
      </c>
      <c r="AS34" s="7">
        <v>13</v>
      </c>
      <c r="AT34" s="7">
        <f>VLOOKUP(Table2[[#This Row],[200m Position Race 4]],Races!$F$3:$G$30,2,0)</f>
        <v>8</v>
      </c>
      <c r="AU34" s="267">
        <v>59.01</v>
      </c>
      <c r="AV34" s="7">
        <v>13</v>
      </c>
      <c r="AW34" s="7">
        <f>VLOOKUP(Table2[[#This Row],[100m Position Race 4 ]],Races!$F$3:$G$30,2,0)</f>
        <v>8</v>
      </c>
      <c r="AX34" s="7">
        <f>Table2[[#This Row],[100m Points Race 4 ]]+Table2[[#This Row],[200m Points Race 4]]+Table2[[#This Row],[500m Points]]</f>
        <v>23</v>
      </c>
      <c r="AY34" s="7">
        <v>14</v>
      </c>
      <c r="AZ34" s="7">
        <f>VLOOKUP(Table2[[#This Row],[Total Position Race 4]],Races!$F$3:$G$30,2,0)</f>
        <v>7</v>
      </c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9"/>
      <c r="BW34" s="9">
        <f>Table2[[#This Row],[Final Points race 1]]+Table2[[#This Row],[Final Points race 2]]+Table2[[#This Row],[Final POINTS Race 4 ]]+Table2[[#This Row],[Final POINTS Race 5]]+Table2[[#This Row],[Final POINTS Race 6]]</f>
        <v>7</v>
      </c>
      <c r="BX34" s="9"/>
      <c r="BY34" s="9"/>
      <c r="BZ34" s="117"/>
    </row>
    <row r="35" spans="1:78" s="42" customFormat="1" ht="16.5" hidden="1" customHeight="1" thickBot="1">
      <c r="A35" s="6">
        <v>10</v>
      </c>
      <c r="B35" s="137" t="s">
        <v>9</v>
      </c>
      <c r="C35" s="185" t="s">
        <v>1201</v>
      </c>
      <c r="D35" s="19"/>
      <c r="E35" s="137" t="s">
        <v>246</v>
      </c>
      <c r="F35" s="10"/>
      <c r="G35" s="28" t="s">
        <v>13</v>
      </c>
      <c r="H35" s="191"/>
      <c r="I35" s="93" t="e">
        <f>VLOOKUP(Table2[[#This Row],[GCU Number]],'race 5'!$B$2:$G$48,1,0)</f>
        <v>#N/A</v>
      </c>
      <c r="J35" s="11">
        <v>15</v>
      </c>
      <c r="K35" s="40"/>
      <c r="L35" s="11"/>
      <c r="M35" s="11"/>
      <c r="N35" s="11"/>
      <c r="O35" s="11"/>
      <c r="P35" s="11"/>
      <c r="Q35" s="40"/>
      <c r="R35" s="11"/>
      <c r="S35" s="11"/>
      <c r="T35" s="40"/>
      <c r="U35" s="11"/>
      <c r="V35" s="8"/>
      <c r="W35" s="40" t="s">
        <v>1265</v>
      </c>
      <c r="X35" s="7">
        <v>16</v>
      </c>
      <c r="Y35" s="11">
        <f>VLOOKUP(Table2[[#This Row],[LD Place Race 2]],Races!$F$3:$G$30,2,0)</f>
        <v>5</v>
      </c>
      <c r="Z35" s="40" t="s">
        <v>1411</v>
      </c>
      <c r="AA35" s="7">
        <v>16</v>
      </c>
      <c r="AB35" s="11">
        <f>VLOOKUP(Table2[[#This Row],[500m Place Race 2]],Races!$F$3:$G$30,2,0)</f>
        <v>5</v>
      </c>
      <c r="AC35" s="268" t="s">
        <v>1484</v>
      </c>
      <c r="AD35" s="7">
        <v>14</v>
      </c>
      <c r="AE35" s="11">
        <f>VLOOKUP(Table2[[#This Row],[200m Race 2 Place]],Races!$F$3:$G$30,2,0)</f>
        <v>7</v>
      </c>
      <c r="AF35" s="300" t="s">
        <v>424</v>
      </c>
      <c r="AG35" s="40"/>
      <c r="AH35" s="11"/>
      <c r="AI35" s="11">
        <f>Table2[[#This Row],[100m POINTS Race 2]]+Table2[[#This Row],[200m POINTS RACE 2]]+Table2[[#This Row],[500m Points Race 2]]+Table2[[#This Row],[LD Points Race 2]]</f>
        <v>17</v>
      </c>
      <c r="AJ35" s="11">
        <v>16</v>
      </c>
      <c r="AK35" s="11">
        <f>VLOOKUP(Table2[[#This Row],[Race 2 Overall Position]],Races!$F$3:$G$30,2,0)</f>
        <v>5</v>
      </c>
      <c r="AL35" s="40"/>
      <c r="AM35" s="11"/>
      <c r="AN35" s="40"/>
      <c r="AO35" s="11"/>
      <c r="AP35" s="40"/>
      <c r="AQ35" s="11"/>
      <c r="AR35" s="40"/>
      <c r="AS35" s="11"/>
      <c r="AT35" s="40"/>
      <c r="AU35" s="11"/>
      <c r="AV35" s="40"/>
      <c r="AW35" s="11"/>
      <c r="AX35" s="11"/>
      <c r="AY35" s="11"/>
      <c r="AZ35" s="11"/>
      <c r="BA35" s="40"/>
      <c r="BB35" s="40"/>
      <c r="BC35" s="11"/>
      <c r="BD35" s="40"/>
      <c r="BE35" s="11"/>
      <c r="BF35" s="40"/>
      <c r="BG35" s="11"/>
      <c r="BH35" s="40"/>
      <c r="BI35" s="11"/>
      <c r="BJ35" s="40"/>
      <c r="BK35" s="11"/>
      <c r="BL35" s="40"/>
      <c r="BM35" s="11"/>
      <c r="BN35" s="40"/>
      <c r="BO35" s="11"/>
      <c r="BP35" s="40"/>
      <c r="BQ35" s="11"/>
      <c r="BR35" s="40"/>
      <c r="BS35" s="11"/>
      <c r="BT35" s="40"/>
      <c r="BU35" s="11"/>
      <c r="BV3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35" s="9">
        <f>Table2[[#This Row],[Final Points race 1]]+Table2[[#This Row],[Final Points race 2]]+Table2[[#This Row],[Final POINTS Race 4 ]]+Table2[[#This Row],[Final POINTS Race 5]]+Table2[[#This Row],[Final POINTS Race 6]]</f>
        <v>5</v>
      </c>
      <c r="BX35" s="9" t="e">
        <f>SMALL(#REF!,1)</f>
        <v>#REF!</v>
      </c>
      <c r="BY3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5" s="117">
        <f>IF(Table2[[#This Row],[Races completed]]=$BZ$1,Table2[[#This Row],[Total Points 2018]]-Table2[[#This Row],[Lowest]],Table2[[#This Row],[Total Points 2018]])</f>
        <v>5</v>
      </c>
    </row>
    <row r="36" spans="1:78" s="42" customFormat="1" ht="16.5" customHeight="1" thickBot="1">
      <c r="A36" s="187">
        <v>10</v>
      </c>
      <c r="B36" s="182" t="s">
        <v>9</v>
      </c>
      <c r="C36" s="185" t="s">
        <v>653</v>
      </c>
      <c r="D36" s="19">
        <v>39933</v>
      </c>
      <c r="E36" s="124" t="s">
        <v>466</v>
      </c>
      <c r="F36" s="10" t="s">
        <v>76</v>
      </c>
      <c r="G36" s="10" t="s">
        <v>13</v>
      </c>
      <c r="H36" s="201">
        <v>10929</v>
      </c>
      <c r="I36" s="93" t="e">
        <f>VLOOKUP(Table2[[#This Row],[GCU Number]],'race 5'!$B$2:$G$48,1,0)</f>
        <v>#N/A</v>
      </c>
      <c r="J36" s="11">
        <v>2</v>
      </c>
      <c r="K36" s="7" t="s">
        <v>961</v>
      </c>
      <c r="L36" s="40">
        <v>11</v>
      </c>
      <c r="M36" s="11">
        <f>VLOOKUP(Table2[[#This Row],[LD Place Race1]],Races!$F$3:$G$30,2,0)</f>
        <v>10</v>
      </c>
      <c r="N36" s="11" t="s">
        <v>859</v>
      </c>
      <c r="O36" s="11">
        <v>10</v>
      </c>
      <c r="P36" s="11">
        <f>VLOOKUP(Table2[[#This Row],[500m Place Race1]],Races!$F$3:$G$30,2,0)</f>
        <v>11</v>
      </c>
      <c r="Q36" s="85" t="s">
        <v>919</v>
      </c>
      <c r="R36" s="40">
        <v>9</v>
      </c>
      <c r="S36" s="11">
        <f>VLOOKUP(Table2[[#This Row],[200m Place Race1]],Races!$F$3:$G$30,2,0)</f>
        <v>12</v>
      </c>
      <c r="T36" s="7">
        <f>Table2[[#This Row],[200m Points1]]+Table2[[#This Row],[500m Points 1]]+Table2[[#This Row],[LD Points1]]</f>
        <v>33</v>
      </c>
      <c r="U36" s="40">
        <v>10</v>
      </c>
      <c r="V36" s="8">
        <f>VLOOKUP(Table2[[#This Row],[Final Place RACE 1]],Races!$F$3:$G$28,2,0)</f>
        <v>11</v>
      </c>
      <c r="W36" s="7"/>
      <c r="X36" s="40"/>
      <c r="Y36" s="11" t="e">
        <f>VLOOKUP(Table2[[#This Row],[LD Place Race 2]],Races!$F$3:$G$30,2,0)</f>
        <v>#N/A</v>
      </c>
      <c r="Z36" s="7"/>
      <c r="AA36" s="40"/>
      <c r="AB36" s="11" t="e">
        <f>VLOOKUP(Table2[[#This Row],[500m Place Race 2]],Races!$F$3:$G$30,2,0)</f>
        <v>#N/A</v>
      </c>
      <c r="AC36" s="7"/>
      <c r="AD36" s="40"/>
      <c r="AE36" s="11" t="e">
        <f>VLOOKUP(Table2[[#This Row],[200m Race 2 Place]],Races!$F$3:$G$30,2,0)</f>
        <v>#N/A</v>
      </c>
      <c r="AF36" s="9"/>
      <c r="AG36" s="7"/>
      <c r="AH36" s="37" t="e">
        <f>VLOOKUP(Table2[[#This Row],[100m Place Race 2]],Races!$F$3:$G$30,2,0)</f>
        <v>#N/A</v>
      </c>
      <c r="AI36" s="37" t="e">
        <f>Table2[[#This Row],[100m POINTS Race 2]]+Table2[[#This Row],[200m POINTS RACE 2]]+Table2[[#This Row],[500m Points Race 2]]+Table2[[#This Row],[LD Points Race 2]]</f>
        <v>#N/A</v>
      </c>
      <c r="AJ36" s="37"/>
      <c r="AK36" s="11"/>
      <c r="AL36" s="7"/>
      <c r="AM36" s="40"/>
      <c r="AN36" s="7"/>
      <c r="AO36" s="40"/>
      <c r="AP36" s="7"/>
      <c r="AQ36" s="40"/>
      <c r="AR36" s="7"/>
      <c r="AS36" s="40"/>
      <c r="AT36" s="7"/>
      <c r="AU36" s="40"/>
      <c r="AV36" s="7"/>
      <c r="AW36" s="40"/>
      <c r="AX36" s="40"/>
      <c r="AY36" s="40"/>
      <c r="AZ36" s="40"/>
      <c r="BA36" s="7"/>
      <c r="BB36" s="7"/>
      <c r="BC36" s="40"/>
      <c r="BD36" s="7" t="s">
        <v>2020</v>
      </c>
      <c r="BE36" s="40">
        <v>9</v>
      </c>
      <c r="BF36" s="7">
        <f>VLOOKUP(Table2[[#This Row],[Total Position Race 6]],Races!$F$3:$G$30,2,0)</f>
        <v>12</v>
      </c>
      <c r="BG36" s="40"/>
      <c r="BH36" s="7"/>
      <c r="BI36" s="40"/>
      <c r="BJ36" s="7"/>
      <c r="BK36" s="40"/>
      <c r="BL36" s="7"/>
      <c r="BM36" s="40"/>
      <c r="BN36" s="7"/>
      <c r="BO36" s="40"/>
      <c r="BP36" s="7"/>
      <c r="BQ36" s="40"/>
      <c r="BR36" s="7"/>
      <c r="BS36" s="40"/>
      <c r="BT36" s="7"/>
      <c r="BU36" s="40"/>
      <c r="BV3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36" s="9">
        <f>Table2[[#This Row],[Final Points race 1]]+Table2[[#This Row],[Final Points race 2]]+Table2[[#This Row],[Final POINTS Race 4 ]]+Table2[[#This Row],[Final POINTS Race 5]]+Table2[[#This Row],[Final POINTS Race 6]]</f>
        <v>23</v>
      </c>
      <c r="BX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23</v>
      </c>
    </row>
    <row r="37" spans="1:78" s="42" customFormat="1" ht="16.5" hidden="1" customHeight="1" thickBot="1">
      <c r="A37" s="187">
        <v>10</v>
      </c>
      <c r="B37" s="182" t="s">
        <v>9</v>
      </c>
      <c r="C37" s="185" t="s">
        <v>496</v>
      </c>
      <c r="D37" s="190" t="s">
        <v>748</v>
      </c>
      <c r="E37" s="184" t="s">
        <v>466</v>
      </c>
      <c r="F37" s="124" t="s">
        <v>76</v>
      </c>
      <c r="G37" s="10" t="s">
        <v>13</v>
      </c>
      <c r="H37" s="191">
        <v>10594</v>
      </c>
      <c r="I37" s="93" t="e">
        <f>VLOOKUP(Table2[[#This Row],[GCU Number]],'race 5'!$B$2:$G$48,1,0)</f>
        <v>#N/A</v>
      </c>
      <c r="J37" s="11">
        <v>142</v>
      </c>
      <c r="K37" s="85"/>
      <c r="L37" s="7"/>
      <c r="M37" s="11" t="e">
        <f>VLOOKUP(Table2[[#This Row],[LD Place Race1]],Races!$F$3:$G$30,2,0)</f>
        <v>#N/A</v>
      </c>
      <c r="N37" s="11"/>
      <c r="O37" s="11"/>
      <c r="P37" s="11" t="e">
        <f>VLOOKUP(Table2[[#This Row],[500m Place Race1]],Races!$F$3:$G$30,2,0)</f>
        <v>#N/A</v>
      </c>
      <c r="Q37" s="85"/>
      <c r="R37" s="7"/>
      <c r="S37" s="11" t="e">
        <f>VLOOKUP(Table2[[#This Row],[200m Place Race1]],Races!$F$3:$G$30,2,0)</f>
        <v>#N/A</v>
      </c>
      <c r="T37" s="85" t="e">
        <f>Table2[[#This Row],[200m Points1]]+Table2[[#This Row],[500m Points 1]]+Table2[[#This Row],[LD Points1]]</f>
        <v>#N/A</v>
      </c>
      <c r="U37" s="7"/>
      <c r="V37" s="8"/>
      <c r="W37" s="85"/>
      <c r="X37" s="7"/>
      <c r="Y37" s="9" t="e">
        <f>VLOOKUP(Table2[[#This Row],[LD Place Race 2]],Races!$F$3:$G$30,2,0)</f>
        <v>#N/A</v>
      </c>
      <c r="Z37" s="85"/>
      <c r="AA37" s="7"/>
      <c r="AB37" s="9" t="e">
        <f>VLOOKUP(Table2[[#This Row],[500m Place Race 2]],Races!$F$3:$G$30,2,0)</f>
        <v>#N/A</v>
      </c>
      <c r="AC37" s="85"/>
      <c r="AD37" s="7"/>
      <c r="AE37" s="9" t="e">
        <f>VLOOKUP(Table2[[#This Row],[200m Race 2 Place]],Races!$F$3:$G$30,2,0)</f>
        <v>#N/A</v>
      </c>
      <c r="AF37" s="9"/>
      <c r="AG37" s="85"/>
      <c r="AH37" s="11" t="e">
        <f>VLOOKUP(Table2[[#This Row],[100m Place Race 2]],Races!$F$3:$G$30,2,0)</f>
        <v>#N/A</v>
      </c>
      <c r="AI37" s="11" t="e">
        <f>Table2[[#This Row],[100m POINTS Race 2]]+Table2[[#This Row],[200m POINTS RACE 2]]+Table2[[#This Row],[500m Points Race 2]]+Table2[[#This Row],[LD Points Race 2]]</f>
        <v>#N/A</v>
      </c>
      <c r="AJ37" s="11"/>
      <c r="AK37" s="9"/>
      <c r="AL37" s="85"/>
      <c r="AM37" s="7"/>
      <c r="AN37" s="85"/>
      <c r="AO37" s="7"/>
      <c r="AP37" s="85"/>
      <c r="AQ37" s="7" t="e">
        <f>VLOOKUP(Table2[[#This Row],[500m Position]],Races!$F$3:$G$30,2,0)</f>
        <v>#N/A</v>
      </c>
      <c r="AR37" s="85"/>
      <c r="AS37" s="7"/>
      <c r="AT37" s="85" t="e">
        <f>VLOOKUP(Table2[[#This Row],[200m Position Race 4]],Races!$F$3:$G$30,2,0)</f>
        <v>#N/A</v>
      </c>
      <c r="AU37" s="7"/>
      <c r="AV37" s="85"/>
      <c r="AW37" s="7" t="e">
        <f>VLOOKUP(Table2[[#This Row],[100m Position Race 4 ]],Races!$F$3:$G$30,2,0)</f>
        <v>#N/A</v>
      </c>
      <c r="AX37" s="7" t="e">
        <f>Table2[[#This Row],[100m Points Race 4 ]]+Table2[[#This Row],[200m Points Race 4]]+Table2[[#This Row],[500m Points]]</f>
        <v>#N/A</v>
      </c>
      <c r="AY37" s="7"/>
      <c r="AZ37" s="7"/>
      <c r="BA37" s="85"/>
      <c r="BB37" s="85"/>
      <c r="BC37" s="7"/>
      <c r="BD37" s="85"/>
      <c r="BE37" s="7"/>
      <c r="BF37" s="85"/>
      <c r="BG37" s="7"/>
      <c r="BH37" s="85"/>
      <c r="BI37" s="7"/>
      <c r="BJ37" s="85"/>
      <c r="BK37" s="7"/>
      <c r="BL37" s="85"/>
      <c r="BM37" s="7"/>
      <c r="BN37" s="85"/>
      <c r="BO37" s="7"/>
      <c r="BP37" s="85"/>
      <c r="BQ37" s="7"/>
      <c r="BR37" s="85"/>
      <c r="BS37" s="7"/>
      <c r="BT37" s="85"/>
      <c r="BU37" s="7"/>
      <c r="BV3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" s="9">
        <f>Table2[[#This Row],[Final Points race 1]]+Table2[[#This Row],[Final Points race 2]]+Table2[[#This Row],[Final POINTS Race 4 ]]+Table2[[#This Row],[Final POINTS Race 5]]+Table2[[#This Row],[Final POINTS Race 6]]</f>
        <v>0</v>
      </c>
      <c r="BX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38" spans="1:78" s="42" customFormat="1" ht="16.5" hidden="1" customHeight="1" thickBot="1">
      <c r="A38" s="10">
        <v>10</v>
      </c>
      <c r="B38" s="6" t="s">
        <v>9</v>
      </c>
      <c r="C38" s="185" t="s">
        <v>709</v>
      </c>
      <c r="D38" s="124"/>
      <c r="E38" s="6" t="s">
        <v>76</v>
      </c>
      <c r="F38" s="41" t="s">
        <v>76</v>
      </c>
      <c r="G38" s="28" t="s">
        <v>604</v>
      </c>
      <c r="H38" s="191">
        <v>11192</v>
      </c>
      <c r="I38" s="93" t="e">
        <f>VLOOKUP(Table2[[#This Row],[GCU Number]],'race 5'!$B$2:$G$48,1,0)</f>
        <v>#N/A</v>
      </c>
      <c r="J38" s="11"/>
      <c r="K38" s="105"/>
      <c r="L38" s="101"/>
      <c r="M38" s="100" t="e">
        <f>VLOOKUP(Table2[[#This Row],[LD Place Race1]],Races!$F$3:$G$30,2,0)</f>
        <v>#N/A</v>
      </c>
      <c r="N38" s="100"/>
      <c r="O38" s="100"/>
      <c r="P38" s="100" t="e">
        <f>VLOOKUP(Table2[[#This Row],[500m Place Race1]],Races!$F$3:$G$30,2,0)</f>
        <v>#N/A</v>
      </c>
      <c r="Q38" s="105"/>
      <c r="R38" s="101"/>
      <c r="S38" s="100"/>
      <c r="T38" s="105" t="e">
        <f>Table2[[#This Row],[200m Points1]]+Table2[[#This Row],[500m Points 1]]+Table2[[#This Row],[LD Points1]]</f>
        <v>#N/A</v>
      </c>
      <c r="U38" s="101"/>
      <c r="V38" s="102"/>
      <c r="W38" s="105"/>
      <c r="X38" s="101"/>
      <c r="Y38" s="103" t="e">
        <f>VLOOKUP(Table2[[#This Row],[LD Place Race 2]],Races!$F$3:$G$30,2,0)</f>
        <v>#N/A</v>
      </c>
      <c r="Z38" s="105"/>
      <c r="AA38" s="101"/>
      <c r="AB38" s="103" t="e">
        <f>VLOOKUP(Table2[[#This Row],[500m Place Race 2]],Races!$F$3:$G$30,2,0)</f>
        <v>#N/A</v>
      </c>
      <c r="AC38" s="105"/>
      <c r="AD38" s="101"/>
      <c r="AE38" s="103" t="e">
        <f>VLOOKUP(Table2[[#This Row],[200m Race 2 Place]],Races!$F$3:$G$30,2,0)</f>
        <v>#N/A</v>
      </c>
      <c r="AF38" s="100"/>
      <c r="AG38" s="105"/>
      <c r="AH38" s="100" t="e">
        <f>VLOOKUP(Table2[[#This Row],[100m Place Race 2]],Races!$F$3:$G$30,2,0)</f>
        <v>#N/A</v>
      </c>
      <c r="AI38" s="100" t="e">
        <f>Table2[[#This Row],[100m POINTS Race 2]]+Table2[[#This Row],[200m POINTS RACE 2]]+Table2[[#This Row],[500m Points Race 2]]+Table2[[#This Row],[LD Points Race 2]]</f>
        <v>#N/A</v>
      </c>
      <c r="AJ38" s="100"/>
      <c r="AK38" s="103"/>
      <c r="AL38" s="105"/>
      <c r="AM38" s="101"/>
      <c r="AN38" s="105"/>
      <c r="AO38" s="101"/>
      <c r="AP38" s="105"/>
      <c r="AQ38" s="101" t="e">
        <f>VLOOKUP(Table2[[#This Row],[500m Position]],Races!$F$3:$G$30,2,0)</f>
        <v>#N/A</v>
      </c>
      <c r="AR38" s="105"/>
      <c r="AS38" s="101"/>
      <c r="AT38" s="105" t="e">
        <f>VLOOKUP(Table2[[#This Row],[200m Position Race 4]],Races!$F$3:$G$30,2,0)</f>
        <v>#N/A</v>
      </c>
      <c r="AU38" s="101"/>
      <c r="AV38" s="105"/>
      <c r="AW38" s="101" t="e">
        <f>VLOOKUP(Table2[[#This Row],[100m Position Race 4 ]],Races!$F$3:$G$30,2,0)</f>
        <v>#N/A</v>
      </c>
      <c r="AX38" s="101" t="e">
        <f>Table2[[#This Row],[100m Points Race 4 ]]+Table2[[#This Row],[200m Points Race 4]]+Table2[[#This Row],[500m Points]]</f>
        <v>#N/A</v>
      </c>
      <c r="AY38" s="101"/>
      <c r="AZ38" s="101"/>
      <c r="BA38" s="105"/>
      <c r="BB38" s="105"/>
      <c r="BC38" s="101"/>
      <c r="BD38" s="105"/>
      <c r="BE38" s="101"/>
      <c r="BF38" s="105"/>
      <c r="BG38" s="101"/>
      <c r="BH38" s="105"/>
      <c r="BI38" s="101"/>
      <c r="BJ38" s="105"/>
      <c r="BK38" s="101"/>
      <c r="BL38" s="105"/>
      <c r="BM38" s="101"/>
      <c r="BN38" s="105"/>
      <c r="BO38" s="101"/>
      <c r="BP38" s="105"/>
      <c r="BQ38" s="101"/>
      <c r="BR38" s="105"/>
      <c r="BS38" s="101"/>
      <c r="BT38" s="105"/>
      <c r="BU38" s="101"/>
      <c r="BV3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8" s="9">
        <f>Table2[[#This Row],[Final Points race 1]]+Table2[[#This Row],[Final Points race 2]]+Table2[[#This Row],[Final POINTS Race 4 ]]+Table2[[#This Row],[Final POINTS Race 5]]+Table2[[#This Row],[Final POINTS Race 6]]</f>
        <v>0</v>
      </c>
      <c r="BX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39" spans="1:78" s="42" customFormat="1" ht="16.5" hidden="1" customHeight="1" thickBot="1">
      <c r="A39" s="6">
        <v>10</v>
      </c>
      <c r="B39" s="6" t="s">
        <v>9</v>
      </c>
      <c r="C39" s="185" t="s">
        <v>274</v>
      </c>
      <c r="D39" s="19">
        <v>39619</v>
      </c>
      <c r="E39" s="124" t="s">
        <v>466</v>
      </c>
      <c r="F39" s="10" t="s">
        <v>76</v>
      </c>
      <c r="G39" s="29" t="s">
        <v>13</v>
      </c>
      <c r="H39" s="191"/>
      <c r="I39" s="93" t="e">
        <f>VLOOKUP(Table2[[#This Row],[GCU Number]],'race 5'!$B$2:$G$48,1,0)</f>
        <v>#N/A</v>
      </c>
      <c r="J39" s="11"/>
      <c r="K39" s="40"/>
      <c r="L39" s="7"/>
      <c r="M39" s="11" t="e">
        <f>VLOOKUP(Table2[[#This Row],[LD Place Race1]],Races!$F$3:$G$30,2,0)</f>
        <v>#N/A</v>
      </c>
      <c r="N39" s="11"/>
      <c r="O39" s="11"/>
      <c r="P39" s="11" t="e">
        <f>VLOOKUP(Table2[[#This Row],[500m Place Race1]],Races!$F$3:$G$30,2,0)</f>
        <v>#N/A</v>
      </c>
      <c r="Q39" s="40"/>
      <c r="R39" s="7"/>
      <c r="S39" s="11" t="e">
        <f>VLOOKUP(Table2[[#This Row],[200m Place Race1]],Races!$F$3:$G$30,2,0)</f>
        <v>#N/A</v>
      </c>
      <c r="T39" s="40" t="e">
        <f>Table2[[#This Row],[200m Points1]]+Table2[[#This Row],[500m Points 1]]+Table2[[#This Row],[LD Points1]]</f>
        <v>#N/A</v>
      </c>
      <c r="U39" s="7"/>
      <c r="V39" s="8"/>
      <c r="W39" s="40"/>
      <c r="X39" s="7"/>
      <c r="Y39" s="9" t="e">
        <f>VLOOKUP(Table2[[#This Row],[LD Place Race 2]],Races!$F$3:$G$30,2,0)</f>
        <v>#N/A</v>
      </c>
      <c r="Z39" s="40"/>
      <c r="AA39" s="7"/>
      <c r="AB39" s="9" t="e">
        <f>VLOOKUP(Table2[[#This Row],[500m Place Race 2]],Races!$F$3:$G$30,2,0)</f>
        <v>#N/A</v>
      </c>
      <c r="AC39" s="40"/>
      <c r="AD39" s="7"/>
      <c r="AE39" s="9" t="e">
        <f>VLOOKUP(Table2[[#This Row],[200m Race 2 Place]],Races!$F$3:$G$30,2,0)</f>
        <v>#N/A</v>
      </c>
      <c r="AF39" s="9"/>
      <c r="AG39" s="40"/>
      <c r="AH39" s="11" t="e">
        <f>VLOOKUP(Table2[[#This Row],[100m Place Race 2]],Races!$F$3:$G$30,2,0)</f>
        <v>#N/A</v>
      </c>
      <c r="AI39" s="11" t="e">
        <f>Table2[[#This Row],[100m POINTS Race 2]]+Table2[[#This Row],[200m POINTS RACE 2]]+Table2[[#This Row],[500m Points Race 2]]+Table2[[#This Row],[LD Points Race 2]]</f>
        <v>#N/A</v>
      </c>
      <c r="AJ39" s="11"/>
      <c r="AK39" s="9"/>
      <c r="AL39" s="40"/>
      <c r="AM39" s="7"/>
      <c r="AN39" s="40"/>
      <c r="AO39" s="7"/>
      <c r="AP39" s="40"/>
      <c r="AQ39" s="7" t="e">
        <f>VLOOKUP(Table2[[#This Row],[500m Position]],Races!$F$3:$G$30,2,0)</f>
        <v>#N/A</v>
      </c>
      <c r="AR39" s="40"/>
      <c r="AS39" s="7"/>
      <c r="AT39" s="40" t="e">
        <f>VLOOKUP(Table2[[#This Row],[200m Position Race 4]],Races!$F$3:$G$30,2,0)</f>
        <v>#N/A</v>
      </c>
      <c r="AU39" s="7"/>
      <c r="AV39" s="40"/>
      <c r="AW39" s="7" t="e">
        <f>VLOOKUP(Table2[[#This Row],[100m Position Race 4 ]],Races!$F$3:$G$30,2,0)</f>
        <v>#N/A</v>
      </c>
      <c r="AX39" s="7" t="e">
        <f>Table2[[#This Row],[100m Points Race 4 ]]+Table2[[#This Row],[200m Points Race 4]]+Table2[[#This Row],[500m Points]]</f>
        <v>#N/A</v>
      </c>
      <c r="AY39" s="7"/>
      <c r="AZ39" s="7"/>
      <c r="BA39" s="40"/>
      <c r="BB39" s="40"/>
      <c r="BC39" s="7"/>
      <c r="BD39" s="40"/>
      <c r="BE39" s="7"/>
      <c r="BF39" s="40"/>
      <c r="BG39" s="7"/>
      <c r="BH39" s="40"/>
      <c r="BI39" s="7"/>
      <c r="BJ39" s="40"/>
      <c r="BK39" s="7"/>
      <c r="BL39" s="40"/>
      <c r="BM39" s="7"/>
      <c r="BN39" s="40"/>
      <c r="BO39" s="7"/>
      <c r="BP39" s="40"/>
      <c r="BQ39" s="7"/>
      <c r="BR39" s="40"/>
      <c r="BS39" s="7"/>
      <c r="BT39" s="40"/>
      <c r="BU39" s="7"/>
      <c r="BV3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9" s="9">
        <f>Table2[[#This Row],[Final Points race 1]]+Table2[[#This Row],[Final Points race 2]]+Table2[[#This Row],[Final POINTS Race 4 ]]+Table2[[#This Row],[Final POINTS Race 5]]+Table2[[#This Row],[Final POINTS Race 6]]</f>
        <v>0</v>
      </c>
      <c r="BX3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40" spans="1:78" s="42" customFormat="1" ht="16.5" customHeight="1">
      <c r="A40" s="6">
        <v>10</v>
      </c>
      <c r="B40" s="6" t="s">
        <v>9</v>
      </c>
      <c r="C40" s="39" t="s">
        <v>1994</v>
      </c>
      <c r="D40" s="19"/>
      <c r="E40" s="6"/>
      <c r="F40" s="10"/>
      <c r="G40" s="29" t="s">
        <v>1524</v>
      </c>
      <c r="H40" s="191"/>
      <c r="I40" s="176"/>
      <c r="J40" s="11">
        <v>20</v>
      </c>
      <c r="K40" s="297"/>
      <c r="L40" s="126"/>
      <c r="M40" s="126"/>
      <c r="N40" s="11"/>
      <c r="O40" s="11"/>
      <c r="P40" s="11"/>
      <c r="Q40" s="297"/>
      <c r="R40" s="126"/>
      <c r="S40" s="126"/>
      <c r="T40" s="391"/>
      <c r="U40" s="126"/>
      <c r="V40" s="298"/>
      <c r="W40" s="391"/>
      <c r="X40" s="126"/>
      <c r="Y40" s="298"/>
      <c r="Z40" s="391"/>
      <c r="AA40" s="126"/>
      <c r="AB40" s="298"/>
      <c r="AC40" s="391"/>
      <c r="AD40" s="126"/>
      <c r="AE40" s="298"/>
      <c r="AF40" s="126"/>
      <c r="AG40" s="391"/>
      <c r="AH40" s="126"/>
      <c r="AI40" s="11"/>
      <c r="AJ40" s="11"/>
      <c r="AK40" s="127"/>
      <c r="AL40" s="391"/>
      <c r="AM40" s="126"/>
      <c r="AN40" s="391"/>
      <c r="AO40" s="126"/>
      <c r="AP40" s="391"/>
      <c r="AQ40" s="126"/>
      <c r="AR40" s="391"/>
      <c r="AS40" s="126"/>
      <c r="AT40" s="391"/>
      <c r="AU40" s="126"/>
      <c r="AV40" s="391"/>
      <c r="AW40" s="126"/>
      <c r="AX40" s="11"/>
      <c r="AY40" s="11"/>
      <c r="AZ40" s="11"/>
      <c r="BA40" s="391"/>
      <c r="BB40" s="391"/>
      <c r="BC40" s="126"/>
      <c r="BD40" s="37" t="s">
        <v>2021</v>
      </c>
      <c r="BE40" s="126">
        <v>10</v>
      </c>
      <c r="BF40" s="391">
        <f>VLOOKUP(Table2[[#This Row],[Total Position Race 6]],Races!$F$3:$G$30,2,0)</f>
        <v>11</v>
      </c>
      <c r="BG40" s="126"/>
      <c r="BH40" s="391"/>
      <c r="BI40" s="126"/>
      <c r="BJ40" s="391"/>
      <c r="BK40" s="126"/>
      <c r="BL40" s="391"/>
      <c r="BM40" s="126"/>
      <c r="BN40" s="391"/>
      <c r="BO40" s="126"/>
      <c r="BP40" s="37"/>
      <c r="BQ40" s="11"/>
      <c r="BR40" s="37"/>
      <c r="BS40" s="11"/>
      <c r="BT40" s="37"/>
      <c r="BU40" s="11"/>
      <c r="BV40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40" s="127">
        <f>Table2[[#This Row],[Final Points race 1]]+Table2[[#This Row],[Final Points race 2]]+Table2[[#This Row],[Final POINTS Race 4 ]]+Table2[[#This Row],[Final POINTS Race 5]]+Table2[[#This Row],[Final POINTS Race 6]]</f>
        <v>11</v>
      </c>
      <c r="BX40" s="9" t="e">
        <f>SMALL(#REF!,1)</f>
        <v>#REF!</v>
      </c>
      <c r="BY4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40" s="9">
        <f>IF(Table2[[#This Row],[Races completed]]=$BZ$1,Table2[[#This Row],[Total Points 2018]]-Table2[[#This Row],[Lowest]],Table2[[#This Row],[Total Points 2018]])</f>
        <v>11</v>
      </c>
    </row>
    <row r="41" spans="1:78" s="42" customFormat="1" ht="16.5" hidden="1" customHeight="1" thickBot="1">
      <c r="A41" s="6">
        <v>10</v>
      </c>
      <c r="B41" s="10" t="s">
        <v>9</v>
      </c>
      <c r="C41" s="185" t="s">
        <v>1163</v>
      </c>
      <c r="D41" s="19"/>
      <c r="E41" s="10"/>
      <c r="F41" s="10"/>
      <c r="G41" s="28" t="s">
        <v>11</v>
      </c>
      <c r="H41" s="191"/>
      <c r="I41" s="93" t="e">
        <f>VLOOKUP(Table2[[#This Row],[GCU Number]],'race 5'!$B$2:$G$48,1,0)</f>
        <v>#N/A</v>
      </c>
      <c r="J41" s="11">
        <v>36</v>
      </c>
      <c r="K41" s="40"/>
      <c r="L41" s="7"/>
      <c r="M41" s="11" t="e">
        <f>VLOOKUP(Table2[[#This Row],[LD Place Race1]],Races!$F$3:$G$30,2,0)</f>
        <v>#N/A</v>
      </c>
      <c r="N41" s="11"/>
      <c r="O41" s="11"/>
      <c r="P41" s="11" t="e">
        <f>VLOOKUP(Table2[[#This Row],[500m Place Race1]],Races!$F$3:$G$30,2,0)</f>
        <v>#N/A</v>
      </c>
      <c r="Q41" s="40"/>
      <c r="R41" s="7"/>
      <c r="S41" s="11" t="e">
        <f>VLOOKUP(Table2[[#This Row],[200m Place Race1]],Races!$F$3:$G$30,2,0)</f>
        <v>#N/A</v>
      </c>
      <c r="T41" s="40" t="e">
        <f>Table2[[#This Row],[200m Points1]]+Table2[[#This Row],[500m Points 1]]+Table2[[#This Row],[LD Points1]]</f>
        <v>#N/A</v>
      </c>
      <c r="U41" s="7"/>
      <c r="V41" s="8"/>
      <c r="W41" s="40"/>
      <c r="X41" s="7"/>
      <c r="Y41" s="11" t="e">
        <f>VLOOKUP(Table2[[#This Row],[LD Place Race 2]],Races!$F$3:$G$30,2,0)</f>
        <v>#N/A</v>
      </c>
      <c r="Z41" s="40"/>
      <c r="AA41" s="7"/>
      <c r="AB41" s="11" t="e">
        <f>VLOOKUP(Table2[[#This Row],[500m Place Race 2]],Races!$F$3:$G$30,2,0)</f>
        <v>#N/A</v>
      </c>
      <c r="AC41" s="40"/>
      <c r="AD41" s="7"/>
      <c r="AE41" s="11" t="e">
        <f>VLOOKUP(Table2[[#This Row],[200m Race 2 Place]],Races!$F$3:$G$30,2,0)</f>
        <v>#N/A</v>
      </c>
      <c r="AF41" s="296"/>
      <c r="AG41" s="40"/>
      <c r="AH41" s="11" t="e">
        <f>VLOOKUP(Table2[[#This Row],[100m Place Race 2]],Races!$F$3:$G$30,2,0)</f>
        <v>#N/A</v>
      </c>
      <c r="AI41" s="11" t="e">
        <f>Table2[[#This Row],[100m POINTS Race 2]]+Table2[[#This Row],[200m POINTS RACE 2]]+Table2[[#This Row],[500m Points Race 2]]+Table2[[#This Row],[LD Points Race 2]]</f>
        <v>#N/A</v>
      </c>
      <c r="AJ41" s="11"/>
      <c r="AK41" s="11"/>
      <c r="AL41" s="40"/>
      <c r="AM41" s="7"/>
      <c r="AN41" s="40"/>
      <c r="AO41" s="7"/>
      <c r="AP41" s="40"/>
      <c r="AQ41" s="7" t="e">
        <f>VLOOKUP(Table2[[#This Row],[500m Position]],Races!$F$3:$G$30,2,0)</f>
        <v>#N/A</v>
      </c>
      <c r="AR41" s="40"/>
      <c r="AS41" s="7"/>
      <c r="AT41" s="40" t="e">
        <f>VLOOKUP(Table2[[#This Row],[200m Position Race 4]],Races!$F$3:$G$30,2,0)</f>
        <v>#N/A</v>
      </c>
      <c r="AU41" s="7"/>
      <c r="AV41" s="40"/>
      <c r="AW41" s="7" t="e">
        <f>VLOOKUP(Table2[[#This Row],[100m Position Race 4 ]],Races!$F$3:$G$30,2,0)</f>
        <v>#N/A</v>
      </c>
      <c r="AX41" s="7" t="e">
        <f>Table2[[#This Row],[100m Points Race 4 ]]+Table2[[#This Row],[200m Points Race 4]]+Table2[[#This Row],[500m Points]]</f>
        <v>#N/A</v>
      </c>
      <c r="AY41" s="7"/>
      <c r="AZ41" s="7"/>
      <c r="BA41" s="40"/>
      <c r="BB41" s="40"/>
      <c r="BC41" s="7"/>
      <c r="BD41" s="40"/>
      <c r="BE41" s="7"/>
      <c r="BF41" s="40"/>
      <c r="BG41" s="7"/>
      <c r="BH41" s="40"/>
      <c r="BI41" s="7"/>
      <c r="BJ41" s="40"/>
      <c r="BK41" s="7"/>
      <c r="BL41" s="40"/>
      <c r="BM41" s="7"/>
      <c r="BN41" s="40"/>
      <c r="BO41" s="7"/>
      <c r="BP41" s="40"/>
      <c r="BQ41" s="7"/>
      <c r="BR41" s="40"/>
      <c r="BS41" s="7"/>
      <c r="BT41" s="40"/>
      <c r="BU41" s="7"/>
      <c r="BV4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41" s="9">
        <f>Table2[[#This Row],[Final Points race 1]]+Table2[[#This Row],[Final Points race 2]]+Table2[[#This Row],[Final POINTS Race 4 ]]+Table2[[#This Row],[Final POINTS Race 5]]+Table2[[#This Row],[Final POINTS Race 6]]</f>
        <v>0</v>
      </c>
      <c r="BX41" s="9" t="e">
        <f>SMALL(#REF!,1)</f>
        <v>#REF!</v>
      </c>
      <c r="BY4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41" s="117">
        <f>IF(Table2[[#This Row],[Races completed]]=$BZ$1,Table2[[#This Row],[Total Points 2018]]-Table2[[#This Row],[Lowest]],Table2[[#This Row],[Total Points 2018]])</f>
        <v>0</v>
      </c>
    </row>
    <row r="42" spans="1:78" s="42" customFormat="1" ht="16.5" hidden="1" customHeight="1" thickBot="1">
      <c r="A42" s="6">
        <v>10</v>
      </c>
      <c r="B42" s="10" t="s">
        <v>9</v>
      </c>
      <c r="C42" s="185" t="s">
        <v>1181</v>
      </c>
      <c r="D42" s="19"/>
      <c r="E42" s="10" t="s">
        <v>246</v>
      </c>
      <c r="F42" s="10"/>
      <c r="G42" s="28" t="s">
        <v>13</v>
      </c>
      <c r="H42" s="191">
        <v>11372</v>
      </c>
      <c r="I42" s="93" t="e">
        <f>VLOOKUP(Table2[[#This Row],[GCU Number]],'race 5'!$B$2:$G$48,1,0)</f>
        <v>#N/A</v>
      </c>
      <c r="J42" s="11">
        <v>9</v>
      </c>
      <c r="K42" s="40"/>
      <c r="L42" s="7"/>
      <c r="M42" s="11"/>
      <c r="N42" s="11"/>
      <c r="O42" s="11"/>
      <c r="P42" s="11"/>
      <c r="Q42" s="40"/>
      <c r="R42" s="7"/>
      <c r="S42" s="11"/>
      <c r="T42" s="40"/>
      <c r="U42" s="7"/>
      <c r="V42" s="8"/>
      <c r="W42" s="40" t="s">
        <v>1264</v>
      </c>
      <c r="X42" s="7">
        <v>15</v>
      </c>
      <c r="Y42" s="7">
        <f>VLOOKUP(Table2[[#This Row],[LD Place Race 2]],Races!$F$3:$G$30,2,0)</f>
        <v>6</v>
      </c>
      <c r="Z42" s="40" t="s">
        <v>1360</v>
      </c>
      <c r="AA42" s="7">
        <v>15</v>
      </c>
      <c r="AB42" s="7">
        <f>VLOOKUP(Table2[[#This Row],[500m Place Race 2]],Races!$F$3:$G$30,2,0)</f>
        <v>6</v>
      </c>
      <c r="AC42" s="268" t="s">
        <v>1451</v>
      </c>
      <c r="AD42" s="7">
        <v>13</v>
      </c>
      <c r="AE42" s="7">
        <f>VLOOKUP(Table2[[#This Row],[200m Race 2 Place]],Races!$F$3:$G$30,2,0)</f>
        <v>8</v>
      </c>
      <c r="AF42" s="300">
        <v>37.630000000000003</v>
      </c>
      <c r="AG42" s="40">
        <v>10</v>
      </c>
      <c r="AH42" s="7">
        <f>VLOOKUP(Table2[[#This Row],[100m Place Race 2]],Races!$F$3:$G$30,2,0)</f>
        <v>11</v>
      </c>
      <c r="AI42" s="11">
        <f>Table2[[#This Row],[100m POINTS Race 2]]+Table2[[#This Row],[200m POINTS RACE 2]]+Table2[[#This Row],[500m Points Race 2]]+Table2[[#This Row],[LD Points Race 2]]</f>
        <v>31</v>
      </c>
      <c r="AJ42" s="11">
        <v>13</v>
      </c>
      <c r="AK42" s="11">
        <f>VLOOKUP(Table2[[#This Row],[Race 2 Overall Position]],Races!$F$3:$G$30,2,0)</f>
        <v>8</v>
      </c>
      <c r="AL42" s="40"/>
      <c r="AM42" s="7"/>
      <c r="AN42" s="40"/>
      <c r="AO42" s="7" t="s">
        <v>1642</v>
      </c>
      <c r="AP42" s="40">
        <v>8</v>
      </c>
      <c r="AQ42" s="7">
        <f>VLOOKUP(Table2[[#This Row],[500m Position]],Races!$F$3:$G$30,2,0)</f>
        <v>13</v>
      </c>
      <c r="AR42" s="40" t="s">
        <v>1732</v>
      </c>
      <c r="AS42" s="7">
        <v>10</v>
      </c>
      <c r="AT42" s="40">
        <f>VLOOKUP(Table2[[#This Row],[200m Position Race 4]],Races!$F$3:$G$30,2,0)</f>
        <v>11</v>
      </c>
      <c r="AU42" s="267">
        <v>38.4</v>
      </c>
      <c r="AV42" s="40">
        <v>4</v>
      </c>
      <c r="AW42" s="7">
        <f>VLOOKUP(Table2[[#This Row],[100m Position Race 4 ]],Races!$F$3:$G$30,2,0)</f>
        <v>17</v>
      </c>
      <c r="AX42" s="7">
        <f>Table2[[#This Row],[100m Points Race 4 ]]+Table2[[#This Row],[200m Points Race 4]]+Table2[[#This Row],[500m Points]]</f>
        <v>41</v>
      </c>
      <c r="AY42" s="7">
        <v>6</v>
      </c>
      <c r="AZ42" s="7">
        <f>VLOOKUP(Table2[[#This Row],[Total Position Race 4]],Races!$F$3:$G$30,2,0)</f>
        <v>15</v>
      </c>
      <c r="BA42" s="40"/>
      <c r="BB42" s="40"/>
      <c r="BC42" s="7"/>
      <c r="BD42" s="40"/>
      <c r="BE42" s="7"/>
      <c r="BF42" s="40"/>
      <c r="BG42" s="7"/>
      <c r="BH42" s="40"/>
      <c r="BI42" s="7"/>
      <c r="BJ42" s="40"/>
      <c r="BK42" s="7"/>
      <c r="BL42" s="40"/>
      <c r="BM42" s="7"/>
      <c r="BN42" s="40"/>
      <c r="BO42" s="7"/>
      <c r="BP42" s="40"/>
      <c r="BQ42" s="7"/>
      <c r="BR42" s="40"/>
      <c r="BS42" s="7"/>
      <c r="BT42" s="40"/>
      <c r="BU42" s="7"/>
      <c r="BV4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42" s="9">
        <f>Table2[[#This Row],[Final Points race 1]]+Table2[[#This Row],[Final Points race 2]]+Table2[[#This Row],[Final POINTS Race 4 ]]+Table2[[#This Row],[Final POINTS Race 5]]+Table2[[#This Row],[Final POINTS Race 6]]</f>
        <v>23</v>
      </c>
      <c r="BX42" s="9" t="e">
        <f>SMALL(#REF!,1)</f>
        <v>#REF!</v>
      </c>
      <c r="BY42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42" s="117">
        <f>IF(Table2[[#This Row],[Races completed]]=$BZ$1,Table2[[#This Row],[Total Points 2018]]-Table2[[#This Row],[Lowest]],Table2[[#This Row],[Total Points 2018]])</f>
        <v>23</v>
      </c>
    </row>
    <row r="43" spans="1:78" s="42" customFormat="1" ht="16.5" hidden="1" customHeight="1" thickBot="1">
      <c r="A43" s="6">
        <v>10</v>
      </c>
      <c r="B43" s="94" t="s">
        <v>9</v>
      </c>
      <c r="C43" s="185" t="s">
        <v>216</v>
      </c>
      <c r="D43" s="19">
        <v>39707</v>
      </c>
      <c r="E43" s="137" t="s">
        <v>467</v>
      </c>
      <c r="F43" s="10" t="s">
        <v>76</v>
      </c>
      <c r="G43" s="10" t="s">
        <v>11</v>
      </c>
      <c r="H43" s="201">
        <v>3786</v>
      </c>
      <c r="I43" s="93" t="e">
        <f>VLOOKUP(Table2[[#This Row],[GCU Number]],'race 5'!$B$2:$G$48,1,0)</f>
        <v>#N/A</v>
      </c>
      <c r="J43" s="11">
        <v>92</v>
      </c>
      <c r="K43" s="7"/>
      <c r="L43" s="11"/>
      <c r="M43" s="11" t="e">
        <f>VLOOKUP(Table2[[#This Row],[LD Place Race1]],Races!$F$3:$G$30,2,0)</f>
        <v>#N/A</v>
      </c>
      <c r="N43" s="11"/>
      <c r="O43" s="11"/>
      <c r="P43" s="11" t="e">
        <f>VLOOKUP(Table2[[#This Row],[500m Place Race1]],Races!$F$3:$G$30,2,0)</f>
        <v>#N/A</v>
      </c>
      <c r="Q43" s="7"/>
      <c r="R43" s="11"/>
      <c r="S43" s="11" t="e">
        <f>VLOOKUP(Table2[[#This Row],[200m Place Race1]],Races!$F$3:$G$30,2,0)</f>
        <v>#N/A</v>
      </c>
      <c r="T43" s="7" t="e">
        <f>Table2[[#This Row],[200m Points1]]+Table2[[#This Row],[500m Points 1]]+Table2[[#This Row],[LD Points1]]</f>
        <v>#N/A</v>
      </c>
      <c r="U43" s="11"/>
      <c r="V43" s="8"/>
      <c r="W43" s="7"/>
      <c r="X43" s="11"/>
      <c r="Y43" s="7" t="e">
        <f>VLOOKUP(Table2[[#This Row],[LD Place Race 2]],Races!$F$3:$G$30,2,0)</f>
        <v>#N/A</v>
      </c>
      <c r="Z43" s="7"/>
      <c r="AA43" s="11"/>
      <c r="AB43" s="7" t="e">
        <f>VLOOKUP(Table2[[#This Row],[500m Place Race 2]],Races!$F$3:$G$30,2,0)</f>
        <v>#N/A</v>
      </c>
      <c r="AC43" s="7"/>
      <c r="AD43" s="11"/>
      <c r="AE43" s="7" t="e">
        <f>VLOOKUP(Table2[[#This Row],[200m Race 2 Place]],Races!$F$3:$G$30,2,0)</f>
        <v>#N/A</v>
      </c>
      <c r="AF43" s="11"/>
      <c r="AG43" s="7"/>
      <c r="AH43" s="11" t="e">
        <f>VLOOKUP(Table2[[#This Row],[100m Place Race 2]],Races!$F$3:$G$30,2,0)</f>
        <v>#N/A</v>
      </c>
      <c r="AI43" s="11" t="e">
        <f>Table2[[#This Row],[100m POINTS Race 2]]+Table2[[#This Row],[200m POINTS RACE 2]]+Table2[[#This Row],[500m Points Race 2]]+Table2[[#This Row],[LD Points Race 2]]</f>
        <v>#N/A</v>
      </c>
      <c r="AJ43" s="11"/>
      <c r="AK43" s="11"/>
      <c r="AL43" s="7"/>
      <c r="AM43" s="11"/>
      <c r="AN43" s="7"/>
      <c r="AO43" s="11"/>
      <c r="AP43" s="7"/>
      <c r="AQ43" s="11" t="e">
        <f>VLOOKUP(Table2[[#This Row],[500m Position]],Races!$F$3:$G$30,2,0)</f>
        <v>#N/A</v>
      </c>
      <c r="AR43" s="7"/>
      <c r="AS43" s="11"/>
      <c r="AT43" s="7" t="e">
        <f>VLOOKUP(Table2[[#This Row],[200m Position Race 4]],Races!$F$3:$G$30,2,0)</f>
        <v>#N/A</v>
      </c>
      <c r="AU43" s="11"/>
      <c r="AV43" s="7"/>
      <c r="AW43" s="11" t="e">
        <f>VLOOKUP(Table2[[#This Row],[100m Position Race 4 ]],Races!$F$3:$G$30,2,0)</f>
        <v>#N/A</v>
      </c>
      <c r="AX43" s="11" t="e">
        <f>Table2[[#This Row],[100m Points Race 4 ]]+Table2[[#This Row],[200m Points Race 4]]+Table2[[#This Row],[500m Points]]</f>
        <v>#N/A</v>
      </c>
      <c r="AY43" s="11"/>
      <c r="AZ43" s="11"/>
      <c r="BA43" s="7"/>
      <c r="BB43" s="7"/>
      <c r="BC43" s="11"/>
      <c r="BD43" s="7"/>
      <c r="BE43" s="11"/>
      <c r="BF43" s="7"/>
      <c r="BG43" s="11"/>
      <c r="BH43" s="7"/>
      <c r="BI43" s="11"/>
      <c r="BJ43" s="7"/>
      <c r="BK43" s="11"/>
      <c r="BL43" s="7"/>
      <c r="BM43" s="11"/>
      <c r="BN43" s="7"/>
      <c r="BO43" s="11"/>
      <c r="BP43" s="7"/>
      <c r="BQ43" s="11"/>
      <c r="BR43" s="7"/>
      <c r="BS43" s="11"/>
      <c r="BT43" s="7"/>
      <c r="BU43" s="11"/>
      <c r="BV4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3" s="9">
        <f>Table2[[#This Row],[Final Points race 1]]+Table2[[#This Row],[Final Points race 2]]+Table2[[#This Row],[Final POINTS Race 4 ]]+Table2[[#This Row],[Final POINTS Race 5]]+Table2[[#This Row],[Final POINTS Race 6]]</f>
        <v>0</v>
      </c>
      <c r="BX4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44" spans="1:78" s="42" customFormat="1" ht="16.5" hidden="1" customHeight="1" thickBot="1">
      <c r="A44" s="10">
        <v>10</v>
      </c>
      <c r="B44" s="182" t="s">
        <v>9</v>
      </c>
      <c r="C44" s="185" t="s">
        <v>445</v>
      </c>
      <c r="D44" s="19">
        <v>39803</v>
      </c>
      <c r="E44" s="184" t="s">
        <v>466</v>
      </c>
      <c r="F44" s="10" t="s">
        <v>76</v>
      </c>
      <c r="G44" s="10" t="s">
        <v>13</v>
      </c>
      <c r="H44" s="201">
        <v>1158</v>
      </c>
      <c r="I44" s="93" t="e">
        <f>VLOOKUP(Table2[[#This Row],[GCU Number]],'race 5'!$B$2:$G$48,1,0)</f>
        <v>#N/A</v>
      </c>
      <c r="J44" s="11">
        <v>131</v>
      </c>
      <c r="K44" s="84"/>
      <c r="L44" s="7"/>
      <c r="M44" s="11" t="e">
        <f>VLOOKUP(Table2[[#This Row],[LD Place Race1]],Races!$F$3:$G$30,2,0)</f>
        <v>#N/A</v>
      </c>
      <c r="N44" s="11"/>
      <c r="O44" s="11"/>
      <c r="P44" s="11" t="e">
        <f>VLOOKUP(Table2[[#This Row],[500m Place Race1]],Races!$F$3:$G$30,2,0)</f>
        <v>#N/A</v>
      </c>
      <c r="Q44" s="84"/>
      <c r="R44" s="7"/>
      <c r="S44" s="11" t="e">
        <f>VLOOKUP(Table2[[#This Row],[200m Place Race1]],Races!$F$3:$G$30,2,0)</f>
        <v>#N/A</v>
      </c>
      <c r="T44" s="84" t="e">
        <f>Table2[[#This Row],[200m Points1]]+Table2[[#This Row],[500m Points 1]]+Table2[[#This Row],[LD Points1]]</f>
        <v>#N/A</v>
      </c>
      <c r="U44" s="7"/>
      <c r="V44" s="8"/>
      <c r="W44" s="84"/>
      <c r="X44" s="7"/>
      <c r="Y44" s="9" t="e">
        <f>VLOOKUP(Table2[[#This Row],[LD Place Race 2]],Races!$F$3:$G$30,2,0)</f>
        <v>#N/A</v>
      </c>
      <c r="Z44" s="84"/>
      <c r="AA44" s="7"/>
      <c r="AB44" s="9" t="e">
        <f>VLOOKUP(Table2[[#This Row],[500m Place Race 2]],Races!$F$3:$G$30,2,0)</f>
        <v>#N/A</v>
      </c>
      <c r="AC44" s="84"/>
      <c r="AD44" s="7"/>
      <c r="AE44" s="9" t="e">
        <f>VLOOKUP(Table2[[#This Row],[200m Race 2 Place]],Races!$F$3:$G$30,2,0)</f>
        <v>#N/A</v>
      </c>
      <c r="AF44" s="9"/>
      <c r="AG44" s="84"/>
      <c r="AH44" s="11" t="e">
        <f>VLOOKUP(Table2[[#This Row],[100m Place Race 2]],Races!$F$3:$G$30,2,0)</f>
        <v>#N/A</v>
      </c>
      <c r="AI44" s="11" t="e">
        <f>Table2[[#This Row],[100m POINTS Race 2]]+Table2[[#This Row],[200m POINTS RACE 2]]+Table2[[#This Row],[500m Points Race 2]]+Table2[[#This Row],[LD Points Race 2]]</f>
        <v>#N/A</v>
      </c>
      <c r="AJ44" s="11"/>
      <c r="AK44" s="9"/>
      <c r="AL44" s="84"/>
      <c r="AM44" s="7"/>
      <c r="AN44" s="84"/>
      <c r="AO44" s="7"/>
      <c r="AP44" s="84"/>
      <c r="AQ44" s="7" t="e">
        <f>VLOOKUP(Table2[[#This Row],[500m Position]],Races!$F$3:$G$30,2,0)</f>
        <v>#N/A</v>
      </c>
      <c r="AR44" s="84"/>
      <c r="AS44" s="7"/>
      <c r="AT44" s="84" t="e">
        <f>VLOOKUP(Table2[[#This Row],[200m Position Race 4]],Races!$F$3:$G$30,2,0)</f>
        <v>#N/A</v>
      </c>
      <c r="AU44" s="7"/>
      <c r="AV44" s="84"/>
      <c r="AW44" s="7" t="e">
        <f>VLOOKUP(Table2[[#This Row],[100m Position Race 4 ]],Races!$F$3:$G$30,2,0)</f>
        <v>#N/A</v>
      </c>
      <c r="AX44" s="7" t="e">
        <f>Table2[[#This Row],[100m Points Race 4 ]]+Table2[[#This Row],[200m Points Race 4]]+Table2[[#This Row],[500m Points]]</f>
        <v>#N/A</v>
      </c>
      <c r="AY44" s="7"/>
      <c r="AZ44" s="7"/>
      <c r="BA44" s="84"/>
      <c r="BB44" s="84"/>
      <c r="BC44" s="7"/>
      <c r="BD44" s="84"/>
      <c r="BE44" s="7"/>
      <c r="BF44" s="84"/>
      <c r="BG44" s="7"/>
      <c r="BH44" s="84"/>
      <c r="BI44" s="7"/>
      <c r="BJ44" s="84"/>
      <c r="BK44" s="7"/>
      <c r="BL44" s="84"/>
      <c r="BM44" s="7"/>
      <c r="BN44" s="84"/>
      <c r="BO44" s="7"/>
      <c r="BP44" s="84"/>
      <c r="BQ44" s="7"/>
      <c r="BR44" s="84"/>
      <c r="BS44" s="7"/>
      <c r="BT44" s="84"/>
      <c r="BU44" s="7"/>
      <c r="BV4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4" s="9">
        <f>Table2[[#This Row],[Final Points race 1]]+Table2[[#This Row],[Final Points race 2]]+Table2[[#This Row],[Final POINTS Race 4 ]]+Table2[[#This Row],[Final POINTS Race 5]]+Table2[[#This Row],[Final POINTS Race 6]]</f>
        <v>0</v>
      </c>
      <c r="BX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45" spans="1:78" s="42" customFormat="1" ht="16.5" hidden="1" customHeight="1" thickBot="1">
      <c r="A45" s="187">
        <v>10</v>
      </c>
      <c r="B45" s="189" t="s">
        <v>9</v>
      </c>
      <c r="C45" s="185" t="s">
        <v>414</v>
      </c>
      <c r="D45" s="19">
        <v>39934</v>
      </c>
      <c r="E45" s="137" t="s">
        <v>467</v>
      </c>
      <c r="F45" s="10" t="s">
        <v>76</v>
      </c>
      <c r="G45" s="29" t="s">
        <v>11</v>
      </c>
      <c r="H45" s="201">
        <v>10891</v>
      </c>
      <c r="I45" s="93" t="e">
        <f>VLOOKUP(Table2[[#This Row],[GCU Number]],'race 5'!$B$2:$G$48,1,0)</f>
        <v>#N/A</v>
      </c>
      <c r="J45" s="11">
        <v>1</v>
      </c>
      <c r="K45" s="7"/>
      <c r="L45" s="7"/>
      <c r="M45" s="11" t="e">
        <f>VLOOKUP(Table2[[#This Row],[LD Place Race1]],Races!$F$3:$G$30,2,0)</f>
        <v>#N/A</v>
      </c>
      <c r="N45" s="11"/>
      <c r="O45" s="11"/>
      <c r="P45" s="11" t="e">
        <f>VLOOKUP(Table2[[#This Row],[500m Place Race1]],Races!$F$3:$G$30,2,0)</f>
        <v>#N/A</v>
      </c>
      <c r="Q45" s="7"/>
      <c r="R45" s="7"/>
      <c r="S45" s="11" t="e">
        <f>VLOOKUP(Table2[[#This Row],[200m Place Race1]],Races!$F$3:$G$30,2,0)</f>
        <v>#N/A</v>
      </c>
      <c r="T45" s="7" t="e">
        <f>Table2[[#This Row],[200m Points1]]+Table2[[#This Row],[500m Points 1]]+Table2[[#This Row],[LD Points1]]</f>
        <v>#N/A</v>
      </c>
      <c r="U45" s="7"/>
      <c r="V45" s="8"/>
      <c r="W45" s="7"/>
      <c r="X45" s="7"/>
      <c r="Y45" s="7" t="e">
        <f>VLOOKUP(Table2[[#This Row],[LD Place Race 2]],Races!$F$3:$G$30,2,0)</f>
        <v>#N/A</v>
      </c>
      <c r="Z45" s="7"/>
      <c r="AA45" s="7"/>
      <c r="AB45" s="7" t="e">
        <f>VLOOKUP(Table2[[#This Row],[500m Place Race 2]],Races!$F$3:$G$30,2,0)</f>
        <v>#N/A</v>
      </c>
      <c r="AC45" s="7"/>
      <c r="AD45" s="7"/>
      <c r="AE45" s="7" t="e">
        <f>VLOOKUP(Table2[[#This Row],[200m Race 2 Place]],Races!$F$3:$G$30,2,0)</f>
        <v>#N/A</v>
      </c>
      <c r="AF45" s="9"/>
      <c r="AG45" s="7"/>
      <c r="AH45" s="7" t="e">
        <f>VLOOKUP(Table2[[#This Row],[100m Place Race 2]],Races!$F$3:$G$30,2,0)</f>
        <v>#N/A</v>
      </c>
      <c r="AI45" s="11" t="e">
        <f>Table2[[#This Row],[100m POINTS Race 2]]+Table2[[#This Row],[200m POINTS RACE 2]]+Table2[[#This Row],[500m Points Race 2]]+Table2[[#This Row],[LD Points Race 2]]</f>
        <v>#N/A</v>
      </c>
      <c r="AJ45" s="11"/>
      <c r="AK45" s="11"/>
      <c r="AL45" s="7"/>
      <c r="AM45" s="7"/>
      <c r="AN45" s="7"/>
      <c r="AO45" s="7"/>
      <c r="AP45" s="7"/>
      <c r="AQ45" s="7" t="e">
        <f>VLOOKUP(Table2[[#This Row],[500m Position]],Races!$F$3:$G$30,2,0)</f>
        <v>#N/A</v>
      </c>
      <c r="AR45" s="7"/>
      <c r="AS45" s="7"/>
      <c r="AT45" s="7" t="e">
        <f>VLOOKUP(Table2[[#This Row],[200m Position Race 4]],Races!$F$3:$G$30,2,0)</f>
        <v>#N/A</v>
      </c>
      <c r="AU45" s="7"/>
      <c r="AV45" s="7"/>
      <c r="AW45" s="7" t="e">
        <f>VLOOKUP(Table2[[#This Row],[100m Position Race 4 ]],Races!$F$3:$G$30,2,0)</f>
        <v>#N/A</v>
      </c>
      <c r="AX45" s="7" t="e">
        <f>Table2[[#This Row],[100m Points Race 4 ]]+Table2[[#This Row],[200m Points Race 4]]+Table2[[#This Row],[500m Points]]</f>
        <v>#N/A</v>
      </c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" s="9">
        <f>Table2[[#This Row],[Final Points race 1]]+Table2[[#This Row],[Final Points race 2]]+Table2[[#This Row],[Final POINTS Race 4 ]]+Table2[[#This Row],[Final POINTS Race 5]]+Table2[[#This Row],[Final POINTS Race 6]]</f>
        <v>0</v>
      </c>
      <c r="BX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46" spans="1:78" s="42" customFormat="1" ht="16.5" hidden="1" customHeight="1" thickBot="1">
      <c r="A46" s="10">
        <v>10</v>
      </c>
      <c r="B46" s="94" t="s">
        <v>9</v>
      </c>
      <c r="C46" s="185" t="s">
        <v>276</v>
      </c>
      <c r="D46" s="124"/>
      <c r="E46" s="124" t="s">
        <v>466</v>
      </c>
      <c r="F46" s="10" t="s">
        <v>76</v>
      </c>
      <c r="G46" s="29" t="s">
        <v>13</v>
      </c>
      <c r="H46" s="191"/>
      <c r="I46" s="93" t="e">
        <f>VLOOKUP(Table2[[#This Row],[GCU Number]],'race 5'!$B$2:$G$48,1,0)</f>
        <v>#N/A</v>
      </c>
      <c r="J46" s="11"/>
      <c r="K46" s="40"/>
      <c r="L46" s="7"/>
      <c r="M46" s="11" t="e">
        <f>VLOOKUP(Table2[[#This Row],[LD Place Race1]],Races!$F$3:$G$30,2,0)</f>
        <v>#N/A</v>
      </c>
      <c r="N46" s="11"/>
      <c r="O46" s="11"/>
      <c r="P46" s="11" t="e">
        <f>VLOOKUP(Table2[[#This Row],[500m Place Race1]],Races!$F$3:$G$30,2,0)</f>
        <v>#N/A</v>
      </c>
      <c r="Q46" s="40"/>
      <c r="R46" s="7"/>
      <c r="S46" s="11" t="e">
        <f>VLOOKUP(Table2[[#This Row],[200m Place Race1]],Races!$F$3:$G$30,2,0)</f>
        <v>#N/A</v>
      </c>
      <c r="T46" s="40" t="e">
        <f>Table2[[#This Row],[200m Points1]]+Table2[[#This Row],[500m Points 1]]+Table2[[#This Row],[LD Points1]]</f>
        <v>#N/A</v>
      </c>
      <c r="U46" s="7"/>
      <c r="V46" s="8"/>
      <c r="W46" s="40"/>
      <c r="X46" s="7"/>
      <c r="Y46" s="8" t="e">
        <f>VLOOKUP(Table2[[#This Row],[LD Place Race 2]],Races!$F$3:$G$30,2,0)</f>
        <v>#N/A</v>
      </c>
      <c r="Z46" s="40"/>
      <c r="AA46" s="7"/>
      <c r="AB46" s="8" t="e">
        <f>VLOOKUP(Table2[[#This Row],[500m Place Race 2]],Races!$F$3:$G$30,2,0)</f>
        <v>#N/A</v>
      </c>
      <c r="AC46" s="40"/>
      <c r="AD46" s="7"/>
      <c r="AE46" s="8" t="e">
        <f>VLOOKUP(Table2[[#This Row],[200m Race 2 Place]],Races!$F$3:$G$30,2,0)</f>
        <v>#N/A</v>
      </c>
      <c r="AF46" s="9"/>
      <c r="AG46" s="40"/>
      <c r="AH46" s="7" t="e">
        <f>VLOOKUP(Table2[[#This Row],[100m Place Race 2]],Races!$F$3:$G$30,2,0)</f>
        <v>#N/A</v>
      </c>
      <c r="AI46" s="11" t="e">
        <f>Table2[[#This Row],[100m POINTS Race 2]]+Table2[[#This Row],[200m POINTS RACE 2]]+Table2[[#This Row],[500m Points Race 2]]+Table2[[#This Row],[LD Points Race 2]]</f>
        <v>#N/A</v>
      </c>
      <c r="AJ46" s="11"/>
      <c r="AK46" s="9"/>
      <c r="AL46" s="40"/>
      <c r="AM46" s="7"/>
      <c r="AN46" s="40"/>
      <c r="AO46" s="7"/>
      <c r="AP46" s="40"/>
      <c r="AQ46" s="7" t="e">
        <f>VLOOKUP(Table2[[#This Row],[500m Position]],Races!$F$3:$G$30,2,0)</f>
        <v>#N/A</v>
      </c>
      <c r="AR46" s="40"/>
      <c r="AS46" s="7"/>
      <c r="AT46" s="40" t="e">
        <f>VLOOKUP(Table2[[#This Row],[200m Position Race 4]],Races!$F$3:$G$30,2,0)</f>
        <v>#N/A</v>
      </c>
      <c r="AU46" s="7"/>
      <c r="AV46" s="40"/>
      <c r="AW46" s="7" t="e">
        <f>VLOOKUP(Table2[[#This Row],[100m Position Race 4 ]],Races!$F$3:$G$30,2,0)</f>
        <v>#N/A</v>
      </c>
      <c r="AX46" s="7" t="e">
        <f>Table2[[#This Row],[100m Points Race 4 ]]+Table2[[#This Row],[200m Points Race 4]]+Table2[[#This Row],[500m Points]]</f>
        <v>#N/A</v>
      </c>
      <c r="AY46" s="7"/>
      <c r="AZ46" s="7"/>
      <c r="BA46" s="40"/>
      <c r="BB46" s="40"/>
      <c r="BC46" s="7"/>
      <c r="BD46" s="40"/>
      <c r="BE46" s="7"/>
      <c r="BF46" s="40"/>
      <c r="BG46" s="7"/>
      <c r="BH46" s="40"/>
      <c r="BI46" s="7"/>
      <c r="BJ46" s="40"/>
      <c r="BK46" s="7"/>
      <c r="BL46" s="40"/>
      <c r="BM46" s="7"/>
      <c r="BN46" s="40"/>
      <c r="BO46" s="7"/>
      <c r="BP46" s="40"/>
      <c r="BQ46" s="7"/>
      <c r="BR46" s="40"/>
      <c r="BS46" s="7"/>
      <c r="BT46" s="40"/>
      <c r="BU46" s="7"/>
      <c r="BV4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6" s="9">
        <f>Table2[[#This Row],[Final Points race 1]]+Table2[[#This Row],[Final Points race 2]]+Table2[[#This Row],[Final POINTS Race 4 ]]+Table2[[#This Row],[Final POINTS Race 5]]+Table2[[#This Row],[Final POINTS Race 6]]</f>
        <v>0</v>
      </c>
      <c r="BX4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47" spans="1:78" s="42" customFormat="1" ht="16.5" hidden="1" customHeight="1" thickBot="1">
      <c r="A47" s="6">
        <v>10</v>
      </c>
      <c r="B47" s="189" t="s">
        <v>9</v>
      </c>
      <c r="C47" s="185" t="s">
        <v>221</v>
      </c>
      <c r="D47" s="19">
        <v>39666</v>
      </c>
      <c r="E47" s="137" t="s">
        <v>467</v>
      </c>
      <c r="F47" s="10" t="s">
        <v>76</v>
      </c>
      <c r="G47" s="10" t="s">
        <v>11</v>
      </c>
      <c r="H47" s="201">
        <v>3781</v>
      </c>
      <c r="I47" s="93" t="e">
        <f>VLOOKUP(Table2[[#This Row],[GCU Number]],'race 5'!$B$2:$G$48,1,0)</f>
        <v>#N/A</v>
      </c>
      <c r="J47" s="11">
        <v>15</v>
      </c>
      <c r="K47" s="7"/>
      <c r="L47" s="7"/>
      <c r="M47" s="11" t="e">
        <f>VLOOKUP(Table2[[#This Row],[LD Place Race1]],Races!$F$3:$G$30,2,0)</f>
        <v>#N/A</v>
      </c>
      <c r="N47" s="11"/>
      <c r="O47" s="11"/>
      <c r="P47" s="11" t="e">
        <f>VLOOKUP(Table2[[#This Row],[500m Place Race1]],Races!$F$3:$G$30,2,0)</f>
        <v>#N/A</v>
      </c>
      <c r="Q47" s="7"/>
      <c r="R47" s="7"/>
      <c r="S47" s="11" t="e">
        <f>VLOOKUP(Table2[[#This Row],[200m Place Race1]],Races!$F$3:$G$30,2,0)</f>
        <v>#N/A</v>
      </c>
      <c r="T47" s="7" t="e">
        <f>Table2[[#This Row],[200m Points1]]+Table2[[#This Row],[500m Points 1]]+Table2[[#This Row],[LD Points1]]</f>
        <v>#N/A</v>
      </c>
      <c r="U47" s="7"/>
      <c r="V47" s="8"/>
      <c r="W47" s="7"/>
      <c r="X47" s="7"/>
      <c r="Y47" s="7" t="e">
        <f>VLOOKUP(Table2[[#This Row],[LD Place Race 2]],Races!$F$3:$G$30,2,0)</f>
        <v>#N/A</v>
      </c>
      <c r="Z47" s="7"/>
      <c r="AA47" s="7"/>
      <c r="AB47" s="7" t="e">
        <f>VLOOKUP(Table2[[#This Row],[500m Place Race 2]],Races!$F$3:$G$30,2,0)</f>
        <v>#N/A</v>
      </c>
      <c r="AC47" s="7"/>
      <c r="AD47" s="7"/>
      <c r="AE47" s="7" t="e">
        <f>VLOOKUP(Table2[[#This Row],[200m Race 2 Place]],Races!$F$3:$G$30,2,0)</f>
        <v>#N/A</v>
      </c>
      <c r="AF47" s="9"/>
      <c r="AG47" s="7"/>
      <c r="AH47" s="7" t="e">
        <f>VLOOKUP(Table2[[#This Row],[100m Place Race 2]],Races!$F$3:$G$30,2,0)</f>
        <v>#N/A</v>
      </c>
      <c r="AI47" s="11" t="e">
        <f>Table2[[#This Row],[100m POINTS Race 2]]+Table2[[#This Row],[200m POINTS RACE 2]]+Table2[[#This Row],[500m Points Race 2]]+Table2[[#This Row],[LD Points Race 2]]</f>
        <v>#N/A</v>
      </c>
      <c r="AJ47" s="11"/>
      <c r="AK47" s="11"/>
      <c r="AL47" s="7"/>
      <c r="AM47" s="7"/>
      <c r="AN47" s="7"/>
      <c r="AO47" s="7"/>
      <c r="AP47" s="7"/>
      <c r="AQ47" s="7" t="e">
        <f>VLOOKUP(Table2[[#This Row],[500m Position]],Races!$F$3:$G$30,2,0)</f>
        <v>#N/A</v>
      </c>
      <c r="AR47" s="7"/>
      <c r="AS47" s="7"/>
      <c r="AT47" s="7" t="e">
        <f>VLOOKUP(Table2[[#This Row],[200m Position Race 4]],Races!$F$3:$G$30,2,0)</f>
        <v>#N/A</v>
      </c>
      <c r="AU47" s="7"/>
      <c r="AV47" s="7"/>
      <c r="AW47" s="7" t="e">
        <f>VLOOKUP(Table2[[#This Row],[100m Position Race 4 ]],Races!$F$3:$G$30,2,0)</f>
        <v>#N/A</v>
      </c>
      <c r="AX47" s="7" t="e">
        <f>Table2[[#This Row],[100m Points Race 4 ]]+Table2[[#This Row],[200m Points Race 4]]+Table2[[#This Row],[500m Points]]</f>
        <v>#N/A</v>
      </c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7" s="9">
        <f>Table2[[#This Row],[Final Points race 1]]+Table2[[#This Row],[Final Points race 2]]+Table2[[#This Row],[Final POINTS Race 4 ]]+Table2[[#This Row],[Final POINTS Race 5]]+Table2[[#This Row],[Final POINTS Race 6]]</f>
        <v>0</v>
      </c>
      <c r="BX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48" spans="1:78" s="42" customFormat="1" ht="16.5" hidden="1" customHeight="1" thickBot="1">
      <c r="A48" s="6">
        <v>10</v>
      </c>
      <c r="B48" s="6" t="s">
        <v>9</v>
      </c>
      <c r="C48" s="185" t="s">
        <v>148</v>
      </c>
      <c r="D48" s="19">
        <v>39706</v>
      </c>
      <c r="E48" s="94" t="s">
        <v>172</v>
      </c>
      <c r="F48" s="6" t="s">
        <v>76</v>
      </c>
      <c r="G48" s="28" t="s">
        <v>37</v>
      </c>
      <c r="H48" s="191"/>
      <c r="I48" s="93" t="e">
        <f>VLOOKUP(Table2[[#This Row],[GCU Number]],'race 5'!$B$2:$G$48,1,0)</f>
        <v>#N/A</v>
      </c>
      <c r="J48" s="11"/>
      <c r="K48" s="40"/>
      <c r="L48" s="7"/>
      <c r="M48" s="11" t="e">
        <f>VLOOKUP(Table2[[#This Row],[LD Place Race1]],Races!$F$3:$G$30,2,0)</f>
        <v>#N/A</v>
      </c>
      <c r="N48" s="11"/>
      <c r="O48" s="11"/>
      <c r="P48" s="11" t="e">
        <f>VLOOKUP(Table2[[#This Row],[500m Place Race1]],Races!$F$3:$G$30,2,0)</f>
        <v>#N/A</v>
      </c>
      <c r="Q48" s="40"/>
      <c r="R48" s="7"/>
      <c r="S48" s="11" t="e">
        <f>VLOOKUP(Table2[[#This Row],[200m Place Race1]],Races!$F$3:$G$30,2,0)</f>
        <v>#N/A</v>
      </c>
      <c r="T48" s="40" t="e">
        <f>Table2[[#This Row],[200m Points1]]+Table2[[#This Row],[500m Points 1]]+Table2[[#This Row],[LD Points1]]</f>
        <v>#N/A</v>
      </c>
      <c r="U48" s="7"/>
      <c r="V48" s="8"/>
      <c r="W48" s="40"/>
      <c r="X48" s="7"/>
      <c r="Y48" s="7" t="e">
        <f>VLOOKUP(Table2[[#This Row],[LD Place Race 2]],Races!$F$3:$G$30,2,0)</f>
        <v>#N/A</v>
      </c>
      <c r="Z48" s="40"/>
      <c r="AA48" s="7"/>
      <c r="AB48" s="7" t="e">
        <f>VLOOKUP(Table2[[#This Row],[500m Place Race 2]],Races!$F$3:$G$30,2,0)</f>
        <v>#N/A</v>
      </c>
      <c r="AC48" s="40"/>
      <c r="AD48" s="7"/>
      <c r="AE48" s="7" t="e">
        <f>VLOOKUP(Table2[[#This Row],[200m Race 2 Place]],Races!$F$3:$G$30,2,0)</f>
        <v>#N/A</v>
      </c>
      <c r="AF48" s="11"/>
      <c r="AG48" s="40"/>
      <c r="AH48" s="7" t="e">
        <f>VLOOKUP(Table2[[#This Row],[100m Place Race 2]],Races!$F$3:$G$30,2,0)</f>
        <v>#N/A</v>
      </c>
      <c r="AI48" s="11" t="e">
        <f>Table2[[#This Row],[100m POINTS Race 2]]+Table2[[#This Row],[200m POINTS RACE 2]]+Table2[[#This Row],[500m Points Race 2]]+Table2[[#This Row],[LD Points Race 2]]</f>
        <v>#N/A</v>
      </c>
      <c r="AJ48" s="11"/>
      <c r="AK48" s="11"/>
      <c r="AL48" s="40"/>
      <c r="AM48" s="7"/>
      <c r="AN48" s="40"/>
      <c r="AO48" s="7"/>
      <c r="AP48" s="40"/>
      <c r="AQ48" s="7" t="e">
        <f>VLOOKUP(Table2[[#This Row],[500m Position]],Races!$F$3:$G$30,2,0)</f>
        <v>#N/A</v>
      </c>
      <c r="AR48" s="40"/>
      <c r="AS48" s="7"/>
      <c r="AT48" s="40" t="e">
        <f>VLOOKUP(Table2[[#This Row],[200m Position Race 4]],Races!$F$3:$G$30,2,0)</f>
        <v>#N/A</v>
      </c>
      <c r="AU48" s="7"/>
      <c r="AV48" s="40"/>
      <c r="AW48" s="7" t="e">
        <f>VLOOKUP(Table2[[#This Row],[100m Position Race 4 ]],Races!$F$3:$G$30,2,0)</f>
        <v>#N/A</v>
      </c>
      <c r="AX48" s="7" t="e">
        <f>Table2[[#This Row],[100m Points Race 4 ]]+Table2[[#This Row],[200m Points Race 4]]+Table2[[#This Row],[500m Points]]</f>
        <v>#N/A</v>
      </c>
      <c r="AY48" s="7"/>
      <c r="AZ48" s="7"/>
      <c r="BA48" s="40"/>
      <c r="BB48" s="40"/>
      <c r="BC48" s="7"/>
      <c r="BD48" s="40"/>
      <c r="BE48" s="7"/>
      <c r="BF48" s="40"/>
      <c r="BG48" s="7"/>
      <c r="BH48" s="40"/>
      <c r="BI48" s="7"/>
      <c r="BJ48" s="40"/>
      <c r="BK48" s="7"/>
      <c r="BL48" s="40"/>
      <c r="BM48" s="7"/>
      <c r="BN48" s="40"/>
      <c r="BO48" s="7"/>
      <c r="BP48" s="40"/>
      <c r="BQ48" s="7"/>
      <c r="BR48" s="40"/>
      <c r="BS48" s="7"/>
      <c r="BT48" s="40"/>
      <c r="BU48" s="7"/>
      <c r="BV4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8" s="9">
        <f>Table2[[#This Row],[Final Points race 1]]+Table2[[#This Row],[Final Points race 2]]+Table2[[#This Row],[Final POINTS Race 4 ]]+Table2[[#This Row],[Final POINTS Race 5]]+Table2[[#This Row],[Final POINTS Race 6]]</f>
        <v>0</v>
      </c>
      <c r="BX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49" spans="1:78" s="42" customFormat="1" ht="16.5" hidden="1" customHeight="1" thickBot="1">
      <c r="A49" s="187">
        <v>10</v>
      </c>
      <c r="B49" s="182" t="s">
        <v>9</v>
      </c>
      <c r="C49" s="185" t="s">
        <v>441</v>
      </c>
      <c r="D49" s="19">
        <v>40133</v>
      </c>
      <c r="E49" s="124" t="s">
        <v>466</v>
      </c>
      <c r="F49" s="10" t="s">
        <v>76</v>
      </c>
      <c r="G49" s="10" t="s">
        <v>13</v>
      </c>
      <c r="H49" s="201" t="s">
        <v>433</v>
      </c>
      <c r="I49" s="93" t="e">
        <f>VLOOKUP(Table2[[#This Row],[GCU Number]],'race 5'!$B$2:$G$48,1,0)</f>
        <v>#N/A</v>
      </c>
      <c r="J49" s="11">
        <v>126</v>
      </c>
      <c r="K49" s="84"/>
      <c r="L49" s="7"/>
      <c r="M49" s="11" t="e">
        <f>VLOOKUP(Table2[[#This Row],[LD Place Race1]],Races!$F$3:$G$30,2,0)</f>
        <v>#N/A</v>
      </c>
      <c r="N49" s="11"/>
      <c r="O49" s="11"/>
      <c r="P49" s="11" t="e">
        <f>VLOOKUP(Table2[[#This Row],[500m Place Race1]],Races!$F$3:$G$30,2,0)</f>
        <v>#N/A</v>
      </c>
      <c r="Q49" s="84"/>
      <c r="R49" s="7"/>
      <c r="S49" s="11" t="e">
        <f>VLOOKUP(Table2[[#This Row],[200m Place Race1]],Races!$F$3:$G$30,2,0)</f>
        <v>#N/A</v>
      </c>
      <c r="T49" s="84" t="e">
        <f>Table2[[#This Row],[200m Points1]]+Table2[[#This Row],[500m Points 1]]+Table2[[#This Row],[LD Points1]]</f>
        <v>#N/A</v>
      </c>
      <c r="U49" s="7"/>
      <c r="V49" s="8"/>
      <c r="W49" s="84"/>
      <c r="X49" s="7"/>
      <c r="Y49" s="9" t="e">
        <f>VLOOKUP(Table2[[#This Row],[LD Place Race 2]],Races!$F$3:$G$30,2,0)</f>
        <v>#N/A</v>
      </c>
      <c r="Z49" s="84"/>
      <c r="AA49" s="7"/>
      <c r="AB49" s="9" t="e">
        <f>VLOOKUP(Table2[[#This Row],[500m Place Race 2]],Races!$F$3:$G$30,2,0)</f>
        <v>#N/A</v>
      </c>
      <c r="AC49" s="84"/>
      <c r="AD49" s="7"/>
      <c r="AE49" s="9" t="e">
        <f>VLOOKUP(Table2[[#This Row],[200m Race 2 Place]],Races!$F$3:$G$30,2,0)</f>
        <v>#N/A</v>
      </c>
      <c r="AF49" s="9"/>
      <c r="AG49" s="84"/>
      <c r="AH49" s="11" t="e">
        <f>VLOOKUP(Table2[[#This Row],[100m Place Race 2]],Races!$F$3:$G$30,2,0)</f>
        <v>#N/A</v>
      </c>
      <c r="AI49" s="11" t="e">
        <f>Table2[[#This Row],[100m POINTS Race 2]]+Table2[[#This Row],[200m POINTS RACE 2]]+Table2[[#This Row],[500m Points Race 2]]+Table2[[#This Row],[LD Points Race 2]]</f>
        <v>#N/A</v>
      </c>
      <c r="AJ49" s="11"/>
      <c r="AK49" s="9"/>
      <c r="AL49" s="84"/>
      <c r="AM49" s="7"/>
      <c r="AN49" s="84"/>
      <c r="AO49" s="7"/>
      <c r="AP49" s="84"/>
      <c r="AQ49" s="7" t="e">
        <f>VLOOKUP(Table2[[#This Row],[500m Position]],Races!$F$3:$G$30,2,0)</f>
        <v>#N/A</v>
      </c>
      <c r="AR49" s="84"/>
      <c r="AS49" s="7"/>
      <c r="AT49" s="84" t="e">
        <f>VLOOKUP(Table2[[#This Row],[200m Position Race 4]],Races!$F$3:$G$30,2,0)</f>
        <v>#N/A</v>
      </c>
      <c r="AU49" s="7"/>
      <c r="AV49" s="84"/>
      <c r="AW49" s="7" t="e">
        <f>VLOOKUP(Table2[[#This Row],[100m Position Race 4 ]],Races!$F$3:$G$30,2,0)</f>
        <v>#N/A</v>
      </c>
      <c r="AX49" s="7" t="e">
        <f>Table2[[#This Row],[100m Points Race 4 ]]+Table2[[#This Row],[200m Points Race 4]]+Table2[[#This Row],[500m Points]]</f>
        <v>#N/A</v>
      </c>
      <c r="AY49" s="7"/>
      <c r="AZ49" s="7"/>
      <c r="BA49" s="84"/>
      <c r="BB49" s="84"/>
      <c r="BC49" s="7"/>
      <c r="BD49" s="84"/>
      <c r="BE49" s="7"/>
      <c r="BF49" s="84"/>
      <c r="BG49" s="7"/>
      <c r="BH49" s="84"/>
      <c r="BI49" s="7"/>
      <c r="BJ49" s="84"/>
      <c r="BK49" s="7"/>
      <c r="BL49" s="84"/>
      <c r="BM49" s="7"/>
      <c r="BN49" s="84"/>
      <c r="BO49" s="7"/>
      <c r="BP49" s="84"/>
      <c r="BQ49" s="7"/>
      <c r="BR49" s="84"/>
      <c r="BS49" s="7"/>
      <c r="BT49" s="84"/>
      <c r="BU49" s="7"/>
      <c r="BV4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9" s="9">
        <f>Table2[[#This Row],[Final Points race 1]]+Table2[[#This Row],[Final Points race 2]]+Table2[[#This Row],[Final POINTS Race 4 ]]+Table2[[#This Row],[Final POINTS Race 5]]+Table2[[#This Row],[Final POINTS Race 6]]</f>
        <v>0</v>
      </c>
      <c r="BX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50" spans="1:78" s="42" customFormat="1" ht="16.5" hidden="1" customHeight="1" thickBot="1">
      <c r="A50" s="6">
        <v>10</v>
      </c>
      <c r="B50" s="137" t="s">
        <v>9</v>
      </c>
      <c r="C50" s="185" t="s">
        <v>1200</v>
      </c>
      <c r="D50" s="19"/>
      <c r="E50" s="137" t="s">
        <v>246</v>
      </c>
      <c r="F50" s="10"/>
      <c r="G50" s="28" t="s">
        <v>13</v>
      </c>
      <c r="H50" s="191"/>
      <c r="I50" s="93" t="e">
        <f>VLOOKUP(Table2[[#This Row],[GCU Number]],'race 5'!$B$2:$G$48,1,0)</f>
        <v>#N/A</v>
      </c>
      <c r="J50" s="11">
        <v>8</v>
      </c>
      <c r="K50" s="40"/>
      <c r="L50" s="7"/>
      <c r="M50" s="11"/>
      <c r="N50" s="11"/>
      <c r="O50" s="11"/>
      <c r="P50" s="11"/>
      <c r="Q50" s="40"/>
      <c r="R50" s="7"/>
      <c r="S50" s="11"/>
      <c r="T50" s="40"/>
      <c r="U50" s="7"/>
      <c r="V50" s="8"/>
      <c r="W50" s="40" t="s">
        <v>1350</v>
      </c>
      <c r="X50" s="7">
        <v>17</v>
      </c>
      <c r="Y50" s="11">
        <f>VLOOKUP(Table2[[#This Row],[LD Place Race 2]],Races!$F$3:$G$30,2,0)</f>
        <v>4</v>
      </c>
      <c r="Z50" s="40" t="s">
        <v>1391</v>
      </c>
      <c r="AA50" s="7">
        <v>17</v>
      </c>
      <c r="AB50" s="11">
        <f>VLOOKUP(Table2[[#This Row],[500m Place Race 2]],Races!$F$3:$G$30,2,0)</f>
        <v>4</v>
      </c>
      <c r="AC50" s="268" t="s">
        <v>1471</v>
      </c>
      <c r="AD50" s="7">
        <v>15</v>
      </c>
      <c r="AE50" s="11">
        <f>VLOOKUP(Table2[[#This Row],[200m Race 2 Place]],Races!$F$3:$G$30,2,0)</f>
        <v>6</v>
      </c>
      <c r="AF50" s="300" t="s">
        <v>424</v>
      </c>
      <c r="AG50" s="40"/>
      <c r="AH50" s="11"/>
      <c r="AI50" s="11">
        <f>Table2[[#This Row],[100m POINTS Race 2]]+Table2[[#This Row],[200m POINTS RACE 2]]+Table2[[#This Row],[500m Points Race 2]]+Table2[[#This Row],[LD Points Race 2]]</f>
        <v>14</v>
      </c>
      <c r="AJ50" s="11">
        <v>17</v>
      </c>
      <c r="AK50" s="11">
        <f>VLOOKUP(Table2[[#This Row],[Race 2 Overall Position]],Races!$F$3:$G$30,2,0)</f>
        <v>4</v>
      </c>
      <c r="AL50" s="40"/>
      <c r="AM50" s="7"/>
      <c r="AN50" s="40"/>
      <c r="AO50" s="7"/>
      <c r="AP50" s="40"/>
      <c r="AQ50" s="7"/>
      <c r="AR50" s="40"/>
      <c r="AS50" s="7"/>
      <c r="AT50" s="40"/>
      <c r="AU50" s="7"/>
      <c r="AV50" s="40"/>
      <c r="AW50" s="7"/>
      <c r="AX50" s="7"/>
      <c r="AY50" s="7"/>
      <c r="AZ50" s="7"/>
      <c r="BA50" s="40"/>
      <c r="BB50" s="40"/>
      <c r="BC50" s="7"/>
      <c r="BD50" s="40"/>
      <c r="BE50" s="7"/>
      <c r="BF50" s="40"/>
      <c r="BG50" s="7"/>
      <c r="BH50" s="40"/>
      <c r="BI50" s="7"/>
      <c r="BJ50" s="40"/>
      <c r="BK50" s="7"/>
      <c r="BL50" s="40"/>
      <c r="BM50" s="7"/>
      <c r="BN50" s="40"/>
      <c r="BO50" s="7"/>
      <c r="BP50" s="40"/>
      <c r="BQ50" s="7"/>
      <c r="BR50" s="40"/>
      <c r="BS50" s="7"/>
      <c r="BT50" s="40"/>
      <c r="BU50" s="7"/>
      <c r="BV5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50" s="9">
        <f>Table2[[#This Row],[Final Points race 1]]+Table2[[#This Row],[Final Points race 2]]+Table2[[#This Row],[Final POINTS Race 4 ]]+Table2[[#This Row],[Final POINTS Race 5]]+Table2[[#This Row],[Final POINTS Race 6]]</f>
        <v>4</v>
      </c>
      <c r="BX50" s="9" t="e">
        <f>SMALL(#REF!,1)</f>
        <v>#REF!</v>
      </c>
      <c r="BY5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50" s="117">
        <f>IF(Table2[[#This Row],[Races completed]]=$BZ$1,Table2[[#This Row],[Total Points 2018]]-Table2[[#This Row],[Lowest]],Table2[[#This Row],[Total Points 2018]])</f>
        <v>4</v>
      </c>
    </row>
    <row r="51" spans="1:78" s="42" customFormat="1" ht="16.5" hidden="1" customHeight="1" thickBot="1">
      <c r="A51" s="6">
        <v>10</v>
      </c>
      <c r="B51" s="10" t="s">
        <v>9</v>
      </c>
      <c r="C51" s="185" t="s">
        <v>1213</v>
      </c>
      <c r="D51" s="19"/>
      <c r="E51" s="10" t="s">
        <v>246</v>
      </c>
      <c r="F51" s="10"/>
      <c r="G51" s="28" t="s">
        <v>13</v>
      </c>
      <c r="H51" s="191"/>
      <c r="I51" s="93" t="e">
        <f>VLOOKUP(Table2[[#This Row],[GCU Number]],'race 5'!$B$2:$G$48,1,0)</f>
        <v>#N/A</v>
      </c>
      <c r="J51" s="11">
        <v>6</v>
      </c>
      <c r="K51" s="40"/>
      <c r="L51" s="7"/>
      <c r="M51" s="11"/>
      <c r="N51" s="11"/>
      <c r="O51" s="11"/>
      <c r="P51" s="11"/>
      <c r="Q51" s="40"/>
      <c r="R51" s="7"/>
      <c r="S51" s="11"/>
      <c r="T51" s="40"/>
      <c r="U51" s="7"/>
      <c r="V51" s="8"/>
      <c r="W51" s="40" t="s">
        <v>1268</v>
      </c>
      <c r="X51" s="7">
        <v>21</v>
      </c>
      <c r="Y51" s="11">
        <f>VLOOKUP(Table2[[#This Row],[LD Place Race 2]],Races!$F$3:$G$30,2,0)</f>
        <v>1</v>
      </c>
      <c r="Z51" s="40" t="s">
        <v>1392</v>
      </c>
      <c r="AA51" s="7">
        <v>19</v>
      </c>
      <c r="AB51" s="11">
        <f>VLOOKUP(Table2[[#This Row],[500m Place Race 2]],Races!$F$3:$G$30,2,0)</f>
        <v>2</v>
      </c>
      <c r="AC51" s="268" t="s">
        <v>1473</v>
      </c>
      <c r="AD51" s="7">
        <v>21</v>
      </c>
      <c r="AE51" s="11">
        <f>VLOOKUP(Table2[[#This Row],[200m Race 2 Place]],Races!$F$3:$G$30,2,0)</f>
        <v>1</v>
      </c>
      <c r="AF51" s="300" t="s">
        <v>424</v>
      </c>
      <c r="AG51" s="40"/>
      <c r="AH51" s="11"/>
      <c r="AI51" s="11">
        <f>Table2[[#This Row],[100m POINTS Race 2]]+Table2[[#This Row],[200m POINTS RACE 2]]+Table2[[#This Row],[500m Points Race 2]]+Table2[[#This Row],[LD Points Race 2]]</f>
        <v>4</v>
      </c>
      <c r="AJ51" s="11">
        <v>21</v>
      </c>
      <c r="AK51" s="11">
        <f>VLOOKUP(Table2[[#This Row],[Race 2 Overall Position]],Races!$F$3:$G$30,2,0)</f>
        <v>1</v>
      </c>
      <c r="AL51" s="40"/>
      <c r="AM51" s="7"/>
      <c r="AN51" s="40"/>
      <c r="AO51" s="7"/>
      <c r="AP51" s="40"/>
      <c r="AQ51" s="7"/>
      <c r="AR51" s="40"/>
      <c r="AS51" s="7"/>
      <c r="AT51" s="40"/>
      <c r="AU51" s="7"/>
      <c r="AV51" s="40"/>
      <c r="AW51" s="7"/>
      <c r="AX51" s="7"/>
      <c r="AY51" s="7"/>
      <c r="AZ51" s="7"/>
      <c r="BA51" s="40"/>
      <c r="BB51" s="40"/>
      <c r="BC51" s="7"/>
      <c r="BD51" s="40"/>
      <c r="BE51" s="7"/>
      <c r="BF51" s="40"/>
      <c r="BG51" s="7"/>
      <c r="BH51" s="40"/>
      <c r="BI51" s="7"/>
      <c r="BJ51" s="40"/>
      <c r="BK51" s="7"/>
      <c r="BL51" s="40"/>
      <c r="BM51" s="7"/>
      <c r="BN51" s="40"/>
      <c r="BO51" s="7"/>
      <c r="BP51" s="40"/>
      <c r="BQ51" s="7"/>
      <c r="BR51" s="40"/>
      <c r="BS51" s="7"/>
      <c r="BT51" s="40"/>
      <c r="BU51" s="7"/>
      <c r="BV5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51" s="9">
        <f>Table2[[#This Row],[Final Points race 1]]+Table2[[#This Row],[Final Points race 2]]+Table2[[#This Row],[Final POINTS Race 4 ]]+Table2[[#This Row],[Final POINTS Race 5]]+Table2[[#This Row],[Final POINTS Race 6]]</f>
        <v>1</v>
      </c>
      <c r="BX51" s="9" t="e">
        <f>SMALL(#REF!,1)</f>
        <v>#REF!</v>
      </c>
      <c r="BY5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51" s="117">
        <f>IF(Table2[[#This Row],[Races completed]]=$BZ$1,Table2[[#This Row],[Total Points 2018]]-Table2[[#This Row],[Lowest]],Table2[[#This Row],[Total Points 2018]])</f>
        <v>1</v>
      </c>
    </row>
    <row r="52" spans="1:78" s="42" customFormat="1" ht="16.5" customHeight="1" thickBot="1">
      <c r="A52" s="6">
        <v>10</v>
      </c>
      <c r="B52" s="10" t="s">
        <v>9</v>
      </c>
      <c r="C52" s="185" t="s">
        <v>1170</v>
      </c>
      <c r="D52" s="19"/>
      <c r="E52" s="137" t="s">
        <v>246</v>
      </c>
      <c r="F52" s="10"/>
      <c r="G52" s="28" t="s">
        <v>13</v>
      </c>
      <c r="H52" s="191"/>
      <c r="I52" s="93" t="e">
        <f>VLOOKUP(Table2[[#This Row],[GCU Number]],'race 5'!$B$2:$G$48,1,0)</f>
        <v>#N/A</v>
      </c>
      <c r="J52" s="11">
        <v>101</v>
      </c>
      <c r="K52" s="40"/>
      <c r="L52" s="7"/>
      <c r="M52" s="11"/>
      <c r="N52" s="11"/>
      <c r="O52" s="11"/>
      <c r="P52" s="11"/>
      <c r="Q52" s="40"/>
      <c r="R52" s="7"/>
      <c r="S52" s="11"/>
      <c r="T52" s="40"/>
      <c r="U52" s="7"/>
      <c r="V52" s="8"/>
      <c r="W52" s="40" t="s">
        <v>1267</v>
      </c>
      <c r="X52" s="7">
        <v>20</v>
      </c>
      <c r="Y52" s="11">
        <f>VLOOKUP(Table2[[#This Row],[LD Place Race 2]],Races!$F$3:$G$30,2,0)</f>
        <v>1</v>
      </c>
      <c r="Z52" s="40" t="s">
        <v>1393</v>
      </c>
      <c r="AA52" s="7">
        <v>21</v>
      </c>
      <c r="AB52" s="11">
        <f>VLOOKUP(Table2[[#This Row],[500m Place Race 2]],Races!$F$3:$G$30,2,0)</f>
        <v>1</v>
      </c>
      <c r="AC52" s="268" t="s">
        <v>1472</v>
      </c>
      <c r="AD52" s="7">
        <v>19</v>
      </c>
      <c r="AE52" s="11">
        <f>VLOOKUP(Table2[[#This Row],[200m Race 2 Place]],Races!$F$3:$G$30,2,0)</f>
        <v>2</v>
      </c>
      <c r="AF52" s="300">
        <v>39.86</v>
      </c>
      <c r="AG52" s="40">
        <v>12</v>
      </c>
      <c r="AH52" s="11">
        <f>VLOOKUP(Table2[[#This Row],[100m Place Race 2]],Races!$F$3:$G$30,2,0)</f>
        <v>9</v>
      </c>
      <c r="AI52" s="11">
        <f>Table2[[#This Row],[100m POINTS Race 2]]+Table2[[#This Row],[200m POINTS RACE 2]]+Table2[[#This Row],[500m Points Race 2]]+Table2[[#This Row],[LD Points Race 2]]</f>
        <v>13</v>
      </c>
      <c r="AJ52" s="11">
        <v>20</v>
      </c>
      <c r="AK52" s="11">
        <f>VLOOKUP(Table2[[#This Row],[Race 2 Overall Position]],Races!$F$3:$G$30,2,0)</f>
        <v>1</v>
      </c>
      <c r="AL52" s="40"/>
      <c r="AM52" s="7"/>
      <c r="AN52" s="40"/>
      <c r="AO52" s="7" t="s">
        <v>1629</v>
      </c>
      <c r="AP52" s="40">
        <v>13</v>
      </c>
      <c r="AQ52" s="7">
        <f>VLOOKUP(Table2[[#This Row],[500m Position]],Races!$F$3:$G$30,2,0)</f>
        <v>8</v>
      </c>
      <c r="AR52" s="40" t="s">
        <v>1720</v>
      </c>
      <c r="AS52" s="7">
        <v>14</v>
      </c>
      <c r="AT52" s="40">
        <f>VLOOKUP(Table2[[#This Row],[200m Position Race 4]],Races!$F$3:$G$30,2,0)</f>
        <v>7</v>
      </c>
      <c r="AU52" s="267" t="s">
        <v>424</v>
      </c>
      <c r="AV52" s="40"/>
      <c r="AW52" s="7"/>
      <c r="AX52" s="7">
        <f>Table2[[#This Row],[100m Points Race 4 ]]+Table2[[#This Row],[200m Points Race 4]]+Table2[[#This Row],[500m Points]]</f>
        <v>15</v>
      </c>
      <c r="AY52" s="7">
        <v>16</v>
      </c>
      <c r="AZ52" s="7">
        <f>VLOOKUP(Table2[[#This Row],[Total Position Race 4]],Races!$F$3:$G$30,2,0)</f>
        <v>5</v>
      </c>
      <c r="BA52" s="40"/>
      <c r="BB52" s="40"/>
      <c r="BC52" s="7"/>
      <c r="BD52" s="40" t="s">
        <v>2022</v>
      </c>
      <c r="BE52" s="7">
        <v>11</v>
      </c>
      <c r="BF52" s="40">
        <f>VLOOKUP(Table2[[#This Row],[Total Position Race 6]],Races!$F$3:$G$30,2,0)</f>
        <v>10</v>
      </c>
      <c r="BG52" s="7"/>
      <c r="BH52" s="40"/>
      <c r="BI52" s="7"/>
      <c r="BJ52" s="40"/>
      <c r="BK52" s="7"/>
      <c r="BL52" s="40"/>
      <c r="BM52" s="7"/>
      <c r="BN52" s="40"/>
      <c r="BO52" s="7"/>
      <c r="BP52" s="40"/>
      <c r="BQ52" s="7"/>
      <c r="BR52" s="40"/>
      <c r="BS52" s="7"/>
      <c r="BT52" s="40"/>
      <c r="BU52" s="7"/>
      <c r="BV5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52" s="9">
        <f>Table2[[#This Row],[Final Points race 1]]+Table2[[#This Row],[Final Points race 2]]+Table2[[#This Row],[Final POINTS Race 4 ]]+Table2[[#This Row],[Final POINTS Race 5]]+Table2[[#This Row],[Final POINTS Race 6]]</f>
        <v>16</v>
      </c>
      <c r="BX52" s="9" t="e">
        <f>SMALL(#REF!,1)</f>
        <v>#REF!</v>
      </c>
      <c r="BY52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52" s="117">
        <f>IF(Table2[[#This Row],[Races completed]]=$BZ$1,Table2[[#This Row],[Total Points 2018]]-Table2[[#This Row],[Lowest]],Table2[[#This Row],[Total Points 2018]])</f>
        <v>16</v>
      </c>
    </row>
    <row r="53" spans="1:78" s="42" customFormat="1" ht="16.5" hidden="1" customHeight="1" thickBot="1">
      <c r="A53" s="187">
        <v>10</v>
      </c>
      <c r="B53" s="94" t="s">
        <v>9</v>
      </c>
      <c r="C53" s="185" t="s">
        <v>105</v>
      </c>
      <c r="D53" s="19">
        <v>39940</v>
      </c>
      <c r="E53" s="6" t="s">
        <v>67</v>
      </c>
      <c r="F53" s="6" t="s">
        <v>76</v>
      </c>
      <c r="G53" s="28" t="s">
        <v>24</v>
      </c>
      <c r="H53" s="191"/>
      <c r="I53" s="93" t="e">
        <f>VLOOKUP(Table2[[#This Row],[GCU Number]],'race 5'!$B$2:$G$48,1,0)</f>
        <v>#N/A</v>
      </c>
      <c r="J53" s="11"/>
      <c r="K53" s="40"/>
      <c r="L53" s="7"/>
      <c r="M53" s="11" t="e">
        <f>VLOOKUP(Table2[[#This Row],[LD Place Race1]],Races!$F$3:$G$30,2,0)</f>
        <v>#N/A</v>
      </c>
      <c r="N53" s="11"/>
      <c r="O53" s="11"/>
      <c r="P53" s="11" t="e">
        <f>VLOOKUP(Table2[[#This Row],[500m Place Race1]],Races!$F$3:$G$30,2,0)</f>
        <v>#N/A</v>
      </c>
      <c r="Q53" s="40"/>
      <c r="R53" s="7"/>
      <c r="S53" s="11" t="e">
        <f>VLOOKUP(Table2[[#This Row],[200m Place Race1]],Races!$F$3:$G$30,2,0)</f>
        <v>#N/A</v>
      </c>
      <c r="T53" s="40" t="e">
        <f>Table2[[#This Row],[200m Points1]]+Table2[[#This Row],[500m Points 1]]+Table2[[#This Row],[LD Points1]]</f>
        <v>#N/A</v>
      </c>
      <c r="U53" s="7"/>
      <c r="V53" s="8"/>
      <c r="W53" s="40"/>
      <c r="X53" s="7"/>
      <c r="Y53" s="11" t="e">
        <f>VLOOKUP(Table2[[#This Row],[LD Place Race 2]],Races!$F$3:$G$30,2,0)</f>
        <v>#N/A</v>
      </c>
      <c r="Z53" s="40"/>
      <c r="AA53" s="7"/>
      <c r="AB53" s="11" t="e">
        <f>VLOOKUP(Table2[[#This Row],[500m Place Race 2]],Races!$F$3:$G$30,2,0)</f>
        <v>#N/A</v>
      </c>
      <c r="AC53" s="40"/>
      <c r="AD53" s="7"/>
      <c r="AE53" s="11" t="e">
        <f>VLOOKUP(Table2[[#This Row],[200m Race 2 Place]],Races!$F$3:$G$30,2,0)</f>
        <v>#N/A</v>
      </c>
      <c r="AF53" s="11"/>
      <c r="AG53" s="40"/>
      <c r="AH53" s="11" t="e">
        <f>VLOOKUP(Table2[[#This Row],[100m Place Race 2]],Races!$F$3:$G$30,2,0)</f>
        <v>#N/A</v>
      </c>
      <c r="AI53" s="11" t="e">
        <f>Table2[[#This Row],[100m POINTS Race 2]]+Table2[[#This Row],[200m POINTS RACE 2]]+Table2[[#This Row],[500m Points Race 2]]+Table2[[#This Row],[LD Points Race 2]]</f>
        <v>#N/A</v>
      </c>
      <c r="AJ53" s="11"/>
      <c r="AK53" s="11"/>
      <c r="AL53" s="40"/>
      <c r="AM53" s="7"/>
      <c r="AN53" s="40"/>
      <c r="AO53" s="7"/>
      <c r="AP53" s="40"/>
      <c r="AQ53" s="7" t="e">
        <f>VLOOKUP(Table2[[#This Row],[500m Position]],Races!$F$3:$G$30,2,0)</f>
        <v>#N/A</v>
      </c>
      <c r="AR53" s="40"/>
      <c r="AS53" s="7"/>
      <c r="AT53" s="40" t="e">
        <f>VLOOKUP(Table2[[#This Row],[200m Position Race 4]],Races!$F$3:$G$30,2,0)</f>
        <v>#N/A</v>
      </c>
      <c r="AU53" s="7"/>
      <c r="AV53" s="40"/>
      <c r="AW53" s="7" t="e">
        <f>VLOOKUP(Table2[[#This Row],[100m Position Race 4 ]],Races!$F$3:$G$30,2,0)</f>
        <v>#N/A</v>
      </c>
      <c r="AX53" s="7" t="e">
        <f>Table2[[#This Row],[100m Points Race 4 ]]+Table2[[#This Row],[200m Points Race 4]]+Table2[[#This Row],[500m Points]]</f>
        <v>#N/A</v>
      </c>
      <c r="AY53" s="7"/>
      <c r="AZ53" s="7"/>
      <c r="BA53" s="40"/>
      <c r="BB53" s="40"/>
      <c r="BC53" s="7"/>
      <c r="BD53" s="40"/>
      <c r="BE53" s="7"/>
      <c r="BF53" s="40"/>
      <c r="BG53" s="7"/>
      <c r="BH53" s="40"/>
      <c r="BI53" s="7"/>
      <c r="BJ53" s="40"/>
      <c r="BK53" s="7"/>
      <c r="BL53" s="40"/>
      <c r="BM53" s="7"/>
      <c r="BN53" s="40"/>
      <c r="BO53" s="7"/>
      <c r="BP53" s="40"/>
      <c r="BQ53" s="7"/>
      <c r="BR53" s="40"/>
      <c r="BS53" s="7"/>
      <c r="BT53" s="40"/>
      <c r="BU53" s="7"/>
      <c r="BV5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53" s="9">
        <f>Table2[[#This Row],[Final Points race 1]]+Table2[[#This Row],[Final Points race 2]]+Table2[[#This Row],[Final POINTS Race 4 ]]+Table2[[#This Row],[Final POINTS Race 5]]+Table2[[#This Row],[Final POINTS Race 6]]</f>
        <v>0</v>
      </c>
      <c r="BX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5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54" spans="1:78" s="42" customFormat="1" ht="16.5" hidden="1" customHeight="1" thickBot="1">
      <c r="A54" s="187">
        <v>10</v>
      </c>
      <c r="B54" s="189" t="s">
        <v>9</v>
      </c>
      <c r="C54" s="185" t="s">
        <v>498</v>
      </c>
      <c r="D54" s="19">
        <v>39897</v>
      </c>
      <c r="E54" s="184" t="s">
        <v>66</v>
      </c>
      <c r="F54" s="124" t="s">
        <v>76</v>
      </c>
      <c r="G54" s="192" t="s">
        <v>44</v>
      </c>
      <c r="H54" s="202" t="s">
        <v>432</v>
      </c>
      <c r="I54" s="93" t="e">
        <f>VLOOKUP(Table2[[#This Row],[GCU Number]],'race 5'!$B$2:$G$48,1,0)</f>
        <v>#N/A</v>
      </c>
      <c r="J54" s="11">
        <v>170</v>
      </c>
      <c r="K54" s="85"/>
      <c r="L54" s="7"/>
      <c r="M54" s="11" t="e">
        <f>VLOOKUP(Table2[[#This Row],[LD Place Race1]],Races!$F$3:$G$30,2,0)</f>
        <v>#N/A</v>
      </c>
      <c r="N54" s="11"/>
      <c r="O54" s="11"/>
      <c r="P54" s="11" t="e">
        <f>VLOOKUP(Table2[[#This Row],[500m Place Race1]],Races!$F$3:$G$30,2,0)</f>
        <v>#N/A</v>
      </c>
      <c r="Q54" s="85"/>
      <c r="R54" s="7"/>
      <c r="S54" s="11" t="e">
        <f>VLOOKUP(Table2[[#This Row],[200m Place Race1]],Races!$F$3:$G$30,2,0)</f>
        <v>#N/A</v>
      </c>
      <c r="T54" s="85" t="e">
        <f>Table2[[#This Row],[200m Points1]]+Table2[[#This Row],[500m Points 1]]+Table2[[#This Row],[LD Points1]]</f>
        <v>#N/A</v>
      </c>
      <c r="U54" s="7"/>
      <c r="V54" s="8"/>
      <c r="W54" s="85"/>
      <c r="X54" s="7"/>
      <c r="Y54" s="9" t="e">
        <f>VLOOKUP(Table2[[#This Row],[LD Place Race 2]],Races!$F$3:$G$30,2,0)</f>
        <v>#N/A</v>
      </c>
      <c r="Z54" s="85"/>
      <c r="AA54" s="7"/>
      <c r="AB54" s="9" t="e">
        <f>VLOOKUP(Table2[[#This Row],[500m Place Race 2]],Races!$F$3:$G$30,2,0)</f>
        <v>#N/A</v>
      </c>
      <c r="AC54" s="85"/>
      <c r="AD54" s="7"/>
      <c r="AE54" s="9" t="e">
        <f>VLOOKUP(Table2[[#This Row],[200m Race 2 Place]],Races!$F$3:$G$30,2,0)</f>
        <v>#N/A</v>
      </c>
      <c r="AF54" s="9"/>
      <c r="AG54" s="85"/>
      <c r="AH54" s="11" t="e">
        <f>VLOOKUP(Table2[[#This Row],[100m Place Race 2]],Races!$F$3:$G$30,2,0)</f>
        <v>#N/A</v>
      </c>
      <c r="AI54" s="11" t="e">
        <f>Table2[[#This Row],[100m POINTS Race 2]]+Table2[[#This Row],[200m POINTS RACE 2]]+Table2[[#This Row],[500m Points Race 2]]+Table2[[#This Row],[LD Points Race 2]]</f>
        <v>#N/A</v>
      </c>
      <c r="AJ54" s="11"/>
      <c r="AK54" s="9"/>
      <c r="AL54" s="85"/>
      <c r="AM54" s="7"/>
      <c r="AN54" s="85"/>
      <c r="AO54" s="7"/>
      <c r="AP54" s="85"/>
      <c r="AQ54" s="7" t="e">
        <f>VLOOKUP(Table2[[#This Row],[500m Position]],Races!$F$3:$G$30,2,0)</f>
        <v>#N/A</v>
      </c>
      <c r="AR54" s="85"/>
      <c r="AS54" s="7"/>
      <c r="AT54" s="85" t="e">
        <f>VLOOKUP(Table2[[#This Row],[200m Position Race 4]],Races!$F$3:$G$30,2,0)</f>
        <v>#N/A</v>
      </c>
      <c r="AU54" s="7"/>
      <c r="AV54" s="85"/>
      <c r="AW54" s="7" t="e">
        <f>VLOOKUP(Table2[[#This Row],[100m Position Race 4 ]],Races!$F$3:$G$30,2,0)</f>
        <v>#N/A</v>
      </c>
      <c r="AX54" s="7" t="e">
        <f>Table2[[#This Row],[100m Points Race 4 ]]+Table2[[#This Row],[200m Points Race 4]]+Table2[[#This Row],[500m Points]]</f>
        <v>#N/A</v>
      </c>
      <c r="AY54" s="7"/>
      <c r="AZ54" s="7"/>
      <c r="BA54" s="85"/>
      <c r="BB54" s="85"/>
      <c r="BC54" s="7"/>
      <c r="BD54" s="85"/>
      <c r="BE54" s="7"/>
      <c r="BF54" s="85"/>
      <c r="BG54" s="7"/>
      <c r="BH54" s="85"/>
      <c r="BI54" s="7"/>
      <c r="BJ54" s="85"/>
      <c r="BK54" s="7"/>
      <c r="BL54" s="85"/>
      <c r="BM54" s="7"/>
      <c r="BN54" s="85"/>
      <c r="BO54" s="7"/>
      <c r="BP54" s="85"/>
      <c r="BQ54" s="7"/>
      <c r="BR54" s="85"/>
      <c r="BS54" s="7"/>
      <c r="BT54" s="85"/>
      <c r="BU54" s="7"/>
      <c r="BV5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54" s="9">
        <f>Table2[[#This Row],[Final Points race 1]]+Table2[[#This Row],[Final Points race 2]]+Table2[[#This Row],[Final POINTS Race 4 ]]+Table2[[#This Row],[Final POINTS Race 5]]+Table2[[#This Row],[Final POINTS Race 6]]</f>
        <v>0</v>
      </c>
      <c r="BX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5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55" spans="1:78" s="42" customFormat="1" ht="16.5" hidden="1" customHeight="1" thickBot="1">
      <c r="A55" s="6">
        <v>10</v>
      </c>
      <c r="B55" s="10" t="s">
        <v>9</v>
      </c>
      <c r="C55" s="185" t="s">
        <v>1182</v>
      </c>
      <c r="D55" s="19"/>
      <c r="E55" s="10" t="s">
        <v>246</v>
      </c>
      <c r="F55" s="10"/>
      <c r="G55" s="28" t="s">
        <v>13</v>
      </c>
      <c r="H55" s="191"/>
      <c r="I55" s="93" t="e">
        <f>VLOOKUP(Table2[[#This Row],[GCU Number]],'race 5'!$B$2:$G$48,1,0)</f>
        <v>#N/A</v>
      </c>
      <c r="J55" s="11">
        <v>24</v>
      </c>
      <c r="K55" s="40"/>
      <c r="L55" s="7"/>
      <c r="M55" s="11"/>
      <c r="N55" s="11"/>
      <c r="O55" s="11"/>
      <c r="P55" s="11"/>
      <c r="Q55" s="40"/>
      <c r="R55" s="7"/>
      <c r="S55" s="11"/>
      <c r="T55" s="40"/>
      <c r="U55" s="7"/>
      <c r="V55" s="8"/>
      <c r="W55" s="40" t="s">
        <v>1344</v>
      </c>
      <c r="X55" s="7">
        <v>18</v>
      </c>
      <c r="Y55" s="11">
        <f>VLOOKUP(Table2[[#This Row],[LD Place Race 2]],Races!$F$3:$G$30,2,0)</f>
        <v>3</v>
      </c>
      <c r="Z55" s="40" t="s">
        <v>1438</v>
      </c>
      <c r="AA55" s="7">
        <v>14</v>
      </c>
      <c r="AB55" s="11">
        <f>VLOOKUP(Table2[[#This Row],[500m Place Race 2]],Races!$F$3:$G$30,2,0)</f>
        <v>7</v>
      </c>
      <c r="AC55" s="268" t="s">
        <v>1500</v>
      </c>
      <c r="AD55" s="7">
        <v>17</v>
      </c>
      <c r="AE55" s="11">
        <f>VLOOKUP(Table2[[#This Row],[200m Race 2 Place]],Races!$F$3:$G$30,2,0)</f>
        <v>4</v>
      </c>
      <c r="AF55" s="300" t="s">
        <v>424</v>
      </c>
      <c r="AG55" s="40"/>
      <c r="AH55" s="11"/>
      <c r="AI55" s="11">
        <f>Table2[[#This Row],[100m POINTS Race 2]]+Table2[[#This Row],[200m POINTS RACE 2]]+Table2[[#This Row],[500m Points Race 2]]+Table2[[#This Row],[LD Points Race 2]]</f>
        <v>14</v>
      </c>
      <c r="AJ55" s="11">
        <v>19</v>
      </c>
      <c r="AK55" s="11">
        <f>VLOOKUP(Table2[[#This Row],[Race 2 Overall Position]],Races!$F$3:$G$30,2,0)</f>
        <v>2</v>
      </c>
      <c r="AL55" s="40"/>
      <c r="AM55" s="7"/>
      <c r="AN55" s="40"/>
      <c r="AO55" s="7"/>
      <c r="AP55" s="40"/>
      <c r="AQ55" s="7"/>
      <c r="AR55" s="40"/>
      <c r="AS55" s="7"/>
      <c r="AT55" s="40"/>
      <c r="AU55" s="7"/>
      <c r="AV55" s="40"/>
      <c r="AW55" s="7"/>
      <c r="AX55" s="7"/>
      <c r="AY55" s="7"/>
      <c r="AZ55" s="7"/>
      <c r="BA55" s="40"/>
      <c r="BB55" s="40"/>
      <c r="BC55" s="7"/>
      <c r="BD55" s="40"/>
      <c r="BE55" s="7"/>
      <c r="BF55" s="40"/>
      <c r="BG55" s="7"/>
      <c r="BH55" s="40"/>
      <c r="BI55" s="7"/>
      <c r="BJ55" s="40"/>
      <c r="BK55" s="7"/>
      <c r="BL55" s="40"/>
      <c r="BM55" s="7"/>
      <c r="BN55" s="40"/>
      <c r="BO55" s="7"/>
      <c r="BP55" s="40"/>
      <c r="BQ55" s="7"/>
      <c r="BR55" s="40"/>
      <c r="BS55" s="7"/>
      <c r="BT55" s="40"/>
      <c r="BU55" s="7"/>
      <c r="BV5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55" s="9">
        <f>Table2[[#This Row],[Final Points race 1]]+Table2[[#This Row],[Final Points race 2]]+Table2[[#This Row],[Final POINTS Race 4 ]]+Table2[[#This Row],[Final POINTS Race 5]]+Table2[[#This Row],[Final POINTS Race 6]]</f>
        <v>2</v>
      </c>
      <c r="BX55" s="9" t="e">
        <f>SMALL(#REF!,1)</f>
        <v>#REF!</v>
      </c>
      <c r="BY5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55" s="117">
        <f>IF(Table2[[#This Row],[Races completed]]=$BZ$1,Table2[[#This Row],[Total Points 2018]]-Table2[[#This Row],[Lowest]],Table2[[#This Row],[Total Points 2018]])</f>
        <v>2</v>
      </c>
    </row>
    <row r="56" spans="1:78" s="42" customFormat="1" ht="16.5" hidden="1" customHeight="1" thickBot="1">
      <c r="A56" s="10">
        <v>10</v>
      </c>
      <c r="B56" s="6" t="s">
        <v>19</v>
      </c>
      <c r="C56" s="185" t="s">
        <v>176</v>
      </c>
      <c r="D56" s="124"/>
      <c r="E56" s="6" t="s">
        <v>379</v>
      </c>
      <c r="F56" s="6" t="s">
        <v>76</v>
      </c>
      <c r="G56" s="28" t="s">
        <v>13</v>
      </c>
      <c r="H56" s="191"/>
      <c r="I56" s="93" t="e">
        <f>VLOOKUP(Table2[[#This Row],[GCU Number]],'race 5'!$B$2:$G$48,1,0)</f>
        <v>#N/A</v>
      </c>
      <c r="J56" s="11"/>
      <c r="K56" s="40"/>
      <c r="L56" s="7"/>
      <c r="M56" s="11" t="e">
        <f>VLOOKUP(Table2[[#This Row],[LD Place Race1]],Races!$F$3:$G$30,2,0)</f>
        <v>#N/A</v>
      </c>
      <c r="N56" s="11"/>
      <c r="O56" s="11"/>
      <c r="P56" s="11" t="e">
        <f>VLOOKUP(Table2[[#This Row],[500m Place Race1]],Races!$F$3:$G$30,2,0)</f>
        <v>#N/A</v>
      </c>
      <c r="Q56" s="40"/>
      <c r="R56" s="7"/>
      <c r="S56" s="11" t="e">
        <f>VLOOKUP(Table2[[#This Row],[200m Place Race1]],Races!$F$3:$G$30,2,0)</f>
        <v>#N/A</v>
      </c>
      <c r="T56" s="40" t="e">
        <f>Table2[[#This Row],[200m Points1]]+Table2[[#This Row],[500m Points 1]]+Table2[[#This Row],[LD Points1]]</f>
        <v>#N/A</v>
      </c>
      <c r="U56" s="7"/>
      <c r="V56" s="8"/>
      <c r="W56" s="40"/>
      <c r="X56" s="7"/>
      <c r="Y56" s="11" t="e">
        <f>VLOOKUP(Table2[[#This Row],[LD Place Race 2]],Races!$F$3:$G$30,2,0)</f>
        <v>#N/A</v>
      </c>
      <c r="Z56" s="40"/>
      <c r="AA56" s="7"/>
      <c r="AB56" s="11" t="e">
        <f>VLOOKUP(Table2[[#This Row],[500m Place Race 2]],Races!$F$3:$G$30,2,0)</f>
        <v>#N/A</v>
      </c>
      <c r="AC56" s="40"/>
      <c r="AD56" s="7"/>
      <c r="AE56" s="11" t="e">
        <f>VLOOKUP(Table2[[#This Row],[200m Race 2 Place]],Races!$F$3:$G$30,2,0)</f>
        <v>#N/A</v>
      </c>
      <c r="AF56" s="11"/>
      <c r="AG56" s="40"/>
      <c r="AH56" s="11" t="e">
        <f>VLOOKUP(Table2[[#This Row],[100m Place Race 2]],Races!$F$3:$G$30,2,0)</f>
        <v>#N/A</v>
      </c>
      <c r="AI56" s="11" t="e">
        <f>Table2[[#This Row],[100m POINTS Race 2]]+Table2[[#This Row],[200m POINTS RACE 2]]+Table2[[#This Row],[500m Points Race 2]]+Table2[[#This Row],[LD Points Race 2]]</f>
        <v>#N/A</v>
      </c>
      <c r="AJ56" s="11"/>
      <c r="AK56" s="11"/>
      <c r="AL56" s="40"/>
      <c r="AM56" s="7"/>
      <c r="AN56" s="40"/>
      <c r="AO56" s="7"/>
      <c r="AP56" s="40"/>
      <c r="AQ56" s="7" t="e">
        <f>VLOOKUP(Table2[[#This Row],[500m Position]],Races!$F$3:$G$30,2,0)</f>
        <v>#N/A</v>
      </c>
      <c r="AR56" s="40"/>
      <c r="AS56" s="7"/>
      <c r="AT56" s="40" t="e">
        <f>VLOOKUP(Table2[[#This Row],[200m Position Race 4]],Races!$F$3:$G$30,2,0)</f>
        <v>#N/A</v>
      </c>
      <c r="AU56" s="7"/>
      <c r="AV56" s="40"/>
      <c r="AW56" s="7" t="e">
        <f>VLOOKUP(Table2[[#This Row],[100m Position Race 4 ]],Races!$F$3:$G$30,2,0)</f>
        <v>#N/A</v>
      </c>
      <c r="AX56" s="7" t="e">
        <f>Table2[[#This Row],[100m Points Race 4 ]]+Table2[[#This Row],[200m Points Race 4]]+Table2[[#This Row],[500m Points]]</f>
        <v>#N/A</v>
      </c>
      <c r="AY56" s="7"/>
      <c r="AZ56" s="7"/>
      <c r="BA56" s="40"/>
      <c r="BB56" s="40"/>
      <c r="BC56" s="7"/>
      <c r="BD56" s="40"/>
      <c r="BE56" s="7"/>
      <c r="BF56" s="40"/>
      <c r="BG56" s="7"/>
      <c r="BH56" s="40"/>
      <c r="BI56" s="7"/>
      <c r="BJ56" s="40"/>
      <c r="BK56" s="7"/>
      <c r="BL56" s="40"/>
      <c r="BM56" s="7"/>
      <c r="BN56" s="40"/>
      <c r="BO56" s="7"/>
      <c r="BP56" s="40"/>
      <c r="BQ56" s="7"/>
      <c r="BR56" s="40"/>
      <c r="BS56" s="7"/>
      <c r="BT56" s="40"/>
      <c r="BU56" s="7"/>
      <c r="BV5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56" s="9">
        <f>Table2[[#This Row],[Final Points race 1]]+Table2[[#This Row],[Final Points race 2]]+Table2[[#This Row],[Final POINTS Race 4 ]]+Table2[[#This Row],[Final POINTS Race 5]]+Table2[[#This Row],[Final POINTS Race 6]]</f>
        <v>0</v>
      </c>
      <c r="BX5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5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5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57" spans="1:78" s="42" customFormat="1" ht="16.5" hidden="1" customHeight="1" thickBot="1">
      <c r="A57" s="10">
        <v>10</v>
      </c>
      <c r="B57" s="6" t="s">
        <v>19</v>
      </c>
      <c r="C57" s="185" t="s">
        <v>163</v>
      </c>
      <c r="D57" s="19">
        <v>39783</v>
      </c>
      <c r="E57" s="10" t="s">
        <v>467</v>
      </c>
      <c r="F57" s="6" t="s">
        <v>76</v>
      </c>
      <c r="G57" s="28" t="s">
        <v>11</v>
      </c>
      <c r="H57" s="191"/>
      <c r="I57" s="93" t="e">
        <f>VLOOKUP(Table2[[#This Row],[GCU Number]],'race 5'!$B$2:$G$48,1,0)</f>
        <v>#N/A</v>
      </c>
      <c r="J57" s="11"/>
      <c r="K57" s="40"/>
      <c r="L57" s="7"/>
      <c r="M57" s="11" t="e">
        <f>VLOOKUP(Table2[[#This Row],[LD Place Race1]],Races!$F$3:$G$30,2,0)</f>
        <v>#N/A</v>
      </c>
      <c r="N57" s="11"/>
      <c r="O57" s="11"/>
      <c r="P57" s="11" t="e">
        <f>VLOOKUP(Table2[[#This Row],[500m Place Race1]],Races!$F$3:$G$30,2,0)</f>
        <v>#N/A</v>
      </c>
      <c r="Q57" s="40"/>
      <c r="R57" s="7"/>
      <c r="S57" s="11" t="e">
        <f>VLOOKUP(Table2[[#This Row],[200m Place Race1]],Races!$F$3:$G$30,2,0)</f>
        <v>#N/A</v>
      </c>
      <c r="T57" s="40" t="e">
        <f>Table2[[#This Row],[200m Points1]]+Table2[[#This Row],[500m Points 1]]+Table2[[#This Row],[LD Points1]]</f>
        <v>#N/A</v>
      </c>
      <c r="U57" s="7"/>
      <c r="V57" s="7"/>
      <c r="W57" s="40"/>
      <c r="X57" s="7"/>
      <c r="Y57" s="11" t="e">
        <f>VLOOKUP(Table2[[#This Row],[LD Place Race 2]],Races!$F$3:$G$30,2,0)</f>
        <v>#N/A</v>
      </c>
      <c r="Z57" s="40"/>
      <c r="AA57" s="7"/>
      <c r="AB57" s="11" t="e">
        <f>VLOOKUP(Table2[[#This Row],[500m Place Race 2]],Races!$F$3:$G$30,2,0)</f>
        <v>#N/A</v>
      </c>
      <c r="AC57" s="40"/>
      <c r="AD57" s="7"/>
      <c r="AE57" s="11" t="e">
        <f>VLOOKUP(Table2[[#This Row],[200m Race 2 Place]],Races!$F$3:$G$30,2,0)</f>
        <v>#N/A</v>
      </c>
      <c r="AF57" s="11"/>
      <c r="AG57" s="40"/>
      <c r="AH57" s="11" t="e">
        <f>VLOOKUP(Table2[[#This Row],[100m Place Race 2]],Races!$F$3:$G$30,2,0)</f>
        <v>#N/A</v>
      </c>
      <c r="AI57" s="11" t="e">
        <f>Table2[[#This Row],[100m POINTS Race 2]]+Table2[[#This Row],[200m POINTS RACE 2]]+Table2[[#This Row],[500m Points Race 2]]+Table2[[#This Row],[LD Points Race 2]]</f>
        <v>#N/A</v>
      </c>
      <c r="AJ57" s="11"/>
      <c r="AK57" s="11"/>
      <c r="AL57" s="40"/>
      <c r="AM57" s="7"/>
      <c r="AN57" s="40"/>
      <c r="AO57" s="7"/>
      <c r="AP57" s="40"/>
      <c r="AQ57" s="7" t="e">
        <f>VLOOKUP(Table2[[#This Row],[500m Position]],Races!$F$3:$G$30,2,0)</f>
        <v>#N/A</v>
      </c>
      <c r="AR57" s="40"/>
      <c r="AS57" s="7"/>
      <c r="AT57" s="40" t="e">
        <f>VLOOKUP(Table2[[#This Row],[200m Position Race 4]],Races!$F$3:$G$30,2,0)</f>
        <v>#N/A</v>
      </c>
      <c r="AU57" s="7"/>
      <c r="AV57" s="40"/>
      <c r="AW57" s="7" t="e">
        <f>VLOOKUP(Table2[[#This Row],[100m Position Race 4 ]],Races!$F$3:$G$30,2,0)</f>
        <v>#N/A</v>
      </c>
      <c r="AX57" s="7" t="e">
        <f>Table2[[#This Row],[100m Points Race 4 ]]+Table2[[#This Row],[200m Points Race 4]]+Table2[[#This Row],[500m Points]]</f>
        <v>#N/A</v>
      </c>
      <c r="AY57" s="7"/>
      <c r="AZ57" s="7"/>
      <c r="BA57" s="40"/>
      <c r="BB57" s="40"/>
      <c r="BC57" s="7"/>
      <c r="BD57" s="40"/>
      <c r="BE57" s="7"/>
      <c r="BF57" s="40"/>
      <c r="BG57" s="7"/>
      <c r="BH57" s="40"/>
      <c r="BI57" s="7"/>
      <c r="BJ57" s="40"/>
      <c r="BK57" s="7"/>
      <c r="BL57" s="40"/>
      <c r="BM57" s="7"/>
      <c r="BN57" s="40"/>
      <c r="BO57" s="7"/>
      <c r="BP57" s="40"/>
      <c r="BQ57" s="7"/>
      <c r="BR57" s="40"/>
      <c r="BS57" s="7"/>
      <c r="BT57" s="40"/>
      <c r="BU57" s="7"/>
      <c r="BV5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57" s="9">
        <f>Table2[[#This Row],[Final Points race 1]]+Table2[[#This Row],[Final Points race 2]]+Table2[[#This Row],[Final POINTS Race 4 ]]+Table2[[#This Row],[Final POINTS Race 5]]+Table2[[#This Row],[Final POINTS Race 6]]</f>
        <v>0</v>
      </c>
      <c r="BX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5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58" spans="1:78" s="42" customFormat="1" ht="16.5" hidden="1" customHeight="1" thickBot="1">
      <c r="A58" s="187">
        <v>10</v>
      </c>
      <c r="B58" s="6" t="s">
        <v>19</v>
      </c>
      <c r="C58" s="185" t="s">
        <v>442</v>
      </c>
      <c r="D58" s="19">
        <v>40091</v>
      </c>
      <c r="E58" s="137" t="s">
        <v>467</v>
      </c>
      <c r="F58" s="10" t="s">
        <v>76</v>
      </c>
      <c r="G58" s="29" t="s">
        <v>11</v>
      </c>
      <c r="H58" s="201">
        <v>10160</v>
      </c>
      <c r="I58" s="93" t="e">
        <f>VLOOKUP(Table2[[#This Row],[GCU Number]],'race 5'!$B$2:$G$48,1,0)</f>
        <v>#N/A</v>
      </c>
      <c r="J58" s="11">
        <v>127</v>
      </c>
      <c r="K58" s="84" t="s">
        <v>424</v>
      </c>
      <c r="L58" s="7" t="s">
        <v>424</v>
      </c>
      <c r="M58" s="11">
        <f>VLOOKUP(Table2[[#This Row],[LD Place Race1]],Races!$F$3:$G$30,2,0)</f>
        <v>0</v>
      </c>
      <c r="N58" s="11" t="s">
        <v>850</v>
      </c>
      <c r="O58" s="11">
        <v>1</v>
      </c>
      <c r="P58" s="11">
        <f>VLOOKUP(Table2[[#This Row],[500m Place Race1]],Races!$F$3:$G$30,2,0)</f>
        <v>26</v>
      </c>
      <c r="Q58" s="84" t="s">
        <v>908</v>
      </c>
      <c r="R58" s="7">
        <v>1</v>
      </c>
      <c r="S58" s="11">
        <f>VLOOKUP(Table2[[#This Row],[200m Place Race1]],Races!$F$3:$G$30,2,0)</f>
        <v>26</v>
      </c>
      <c r="T58" s="84">
        <f>Table2[[#This Row],[200m Points1]]+Table2[[#This Row],[500m Points 1]]+Table2[[#This Row],[LD Points1]]</f>
        <v>52</v>
      </c>
      <c r="U58" s="7">
        <v>1</v>
      </c>
      <c r="V58" s="8">
        <f>VLOOKUP(Table2[[#This Row],[Final Place RACE 1]],Races!$F$3:$G$28,2,0)</f>
        <v>26</v>
      </c>
      <c r="W58" s="40"/>
      <c r="X58" s="7"/>
      <c r="Y58" s="7" t="e">
        <f>VLOOKUP(Table2[[#This Row],[LD Place Race 2]],Races!$F$3:$G$30,2,0)</f>
        <v>#N/A</v>
      </c>
      <c r="Z58" s="40"/>
      <c r="AA58" s="7"/>
      <c r="AB58" s="7" t="e">
        <f>VLOOKUP(Table2[[#This Row],[500m Place Race 2]],Races!$F$3:$G$30,2,0)</f>
        <v>#N/A</v>
      </c>
      <c r="AC58" s="40"/>
      <c r="AD58" s="7"/>
      <c r="AE58" s="7" t="e">
        <f>VLOOKUP(Table2[[#This Row],[200m Race 2 Place]],Races!$F$3:$G$30,2,0)</f>
        <v>#N/A</v>
      </c>
      <c r="AF58" s="9"/>
      <c r="AG58" s="40"/>
      <c r="AH58" s="7" t="e">
        <f>VLOOKUP(Table2[[#This Row],[100m Place Race 2]],Races!$F$3:$G$30,2,0)</f>
        <v>#N/A</v>
      </c>
      <c r="AI58" s="11" t="e">
        <f>Table2[[#This Row],[100m POINTS Race 2]]+Table2[[#This Row],[200m POINTS RACE 2]]+Table2[[#This Row],[500m Points Race 2]]+Table2[[#This Row],[LD Points Race 2]]</f>
        <v>#N/A</v>
      </c>
      <c r="AJ58" s="11"/>
      <c r="AK58" s="11"/>
      <c r="AL58" s="84"/>
      <c r="AM58" s="7"/>
      <c r="AN58" s="84"/>
      <c r="AO58" s="7"/>
      <c r="AP58" s="84"/>
      <c r="AQ58" s="7"/>
      <c r="AR58" s="84"/>
      <c r="AS58" s="7"/>
      <c r="AT58" s="84"/>
      <c r="AU58" s="7"/>
      <c r="AV58" s="84"/>
      <c r="AW58" s="7"/>
      <c r="AX58" s="7"/>
      <c r="AY58" s="7"/>
      <c r="AZ58" s="7"/>
      <c r="BA58" s="84"/>
      <c r="BB58" s="84"/>
      <c r="BC58" s="7"/>
      <c r="BD58" s="84"/>
      <c r="BE58" s="7"/>
      <c r="BF58" s="84"/>
      <c r="BG58" s="7"/>
      <c r="BH58" s="84"/>
      <c r="BI58" s="7"/>
      <c r="BJ58" s="84"/>
      <c r="BK58" s="7"/>
      <c r="BL58" s="84"/>
      <c r="BM58" s="7"/>
      <c r="BN58" s="84"/>
      <c r="BO58" s="7"/>
      <c r="BP58" s="84"/>
      <c r="BQ58" s="7"/>
      <c r="BR58" s="84"/>
      <c r="BS58" s="7"/>
      <c r="BT58" s="84"/>
      <c r="BU58" s="7"/>
      <c r="BV5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58" s="9">
        <f>Table2[[#This Row],[Final Points race 1]]+Table2[[#This Row],[Final Points race 2]]+Table2[[#This Row],[Final POINTS Race 4 ]]+Table2[[#This Row],[Final POINTS Race 5]]+Table2[[#This Row],[Final POINTS Race 6]]</f>
        <v>26</v>
      </c>
      <c r="BX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5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26</v>
      </c>
    </row>
    <row r="59" spans="1:78" s="42" customFormat="1" ht="16.5" hidden="1" customHeight="1" thickBot="1">
      <c r="A59" s="6">
        <v>10</v>
      </c>
      <c r="B59" s="10" t="s">
        <v>19</v>
      </c>
      <c r="C59" s="185" t="s">
        <v>1180</v>
      </c>
      <c r="D59" s="19"/>
      <c r="E59" s="10"/>
      <c r="F59" s="10"/>
      <c r="G59" s="28" t="s">
        <v>13</v>
      </c>
      <c r="H59" s="191"/>
      <c r="I59" s="93" t="e">
        <f>VLOOKUP(Table2[[#This Row],[GCU Number]],'race 5'!$B$2:$G$48,1,0)</f>
        <v>#N/A</v>
      </c>
      <c r="J59" s="11">
        <v>3</v>
      </c>
      <c r="K59" s="40"/>
      <c r="L59" s="7"/>
      <c r="M59" s="11" t="e">
        <f>VLOOKUP(Table2[[#This Row],[LD Place Race1]],Races!$F$3:$G$30,2,0)</f>
        <v>#N/A</v>
      </c>
      <c r="N59" s="11"/>
      <c r="O59" s="11"/>
      <c r="P59" s="11" t="e">
        <f>VLOOKUP(Table2[[#This Row],[500m Place Race1]],Races!$F$3:$G$30,2,0)</f>
        <v>#N/A</v>
      </c>
      <c r="Q59" s="40"/>
      <c r="R59" s="7"/>
      <c r="S59" s="11" t="e">
        <f>VLOOKUP(Table2[[#This Row],[200m Place Race1]],Races!$F$3:$G$30,2,0)</f>
        <v>#N/A</v>
      </c>
      <c r="T59" s="40" t="e">
        <f>Table2[[#This Row],[200m Points1]]+Table2[[#This Row],[500m Points 1]]+Table2[[#This Row],[LD Points1]]</f>
        <v>#N/A</v>
      </c>
      <c r="U59" s="7"/>
      <c r="V59" s="8"/>
      <c r="W59" s="40" t="s">
        <v>1349</v>
      </c>
      <c r="X59" s="7">
        <v>1</v>
      </c>
      <c r="Y59" s="11">
        <f>VLOOKUP(Table2[[#This Row],[LD Place Race 2]],Races!$F$3:$G$30,2,0)</f>
        <v>26</v>
      </c>
      <c r="Z59" s="40" t="s">
        <v>1375</v>
      </c>
      <c r="AA59" s="7">
        <v>1</v>
      </c>
      <c r="AB59" s="11">
        <f>VLOOKUP(Table2[[#This Row],[500m Place Race 2]],Races!$F$3:$G$30,2,0)</f>
        <v>26</v>
      </c>
      <c r="AC59" s="268" t="s">
        <v>1502</v>
      </c>
      <c r="AD59" s="7">
        <v>1</v>
      </c>
      <c r="AE59" s="11">
        <f>VLOOKUP(Table2[[#This Row],[200m Race 2 Place]],Races!$F$3:$G$30,2,0)</f>
        <v>26</v>
      </c>
      <c r="AF59" s="300">
        <v>43.3</v>
      </c>
      <c r="AG59" s="40">
        <v>1</v>
      </c>
      <c r="AH59" s="11">
        <f>VLOOKUP(Table2[[#This Row],[100m Place Race 2]],Races!$F$3:$G$30,2,0)</f>
        <v>26</v>
      </c>
      <c r="AI59" s="11">
        <f>Table2[[#This Row],[100m POINTS Race 2]]+Table2[[#This Row],[200m POINTS RACE 2]]+Table2[[#This Row],[500m Points Race 2]]+Table2[[#This Row],[LD Points Race 2]]</f>
        <v>104</v>
      </c>
      <c r="AJ59" s="11">
        <v>1</v>
      </c>
      <c r="AK59" s="11">
        <f>VLOOKUP(Table2[[#This Row],[Race 2 Overall Position]],Races!$F$3:$G$30,2,0)</f>
        <v>26</v>
      </c>
      <c r="AL59" s="40"/>
      <c r="AM59" s="7"/>
      <c r="AN59" s="40"/>
      <c r="AO59" s="7" t="s">
        <v>1638</v>
      </c>
      <c r="AP59" s="40">
        <v>1</v>
      </c>
      <c r="AQ59" s="7">
        <f>VLOOKUP(Table2[[#This Row],[500m Position]],Races!$F$3:$G$30,2,0)</f>
        <v>26</v>
      </c>
      <c r="AR59" s="40" t="s">
        <v>1727</v>
      </c>
      <c r="AS59" s="7">
        <v>1</v>
      </c>
      <c r="AT59" s="40">
        <f>VLOOKUP(Table2[[#This Row],[200m Position Race 4]],Races!$F$3:$G$30,2,0)</f>
        <v>26</v>
      </c>
      <c r="AU59" s="267" t="s">
        <v>1780</v>
      </c>
      <c r="AV59" s="40">
        <v>1</v>
      </c>
      <c r="AW59" s="7">
        <f>VLOOKUP(Table2[[#This Row],[100m Position Race 4 ]],Races!$F$3:$G$30,2,0)</f>
        <v>26</v>
      </c>
      <c r="AX59" s="7">
        <f>Table2[[#This Row],[100m Points Race 4 ]]+Table2[[#This Row],[200m Points Race 4]]+Table2[[#This Row],[500m Points]]</f>
        <v>78</v>
      </c>
      <c r="AY59" s="7">
        <v>1</v>
      </c>
      <c r="AZ59" s="7">
        <f>VLOOKUP(Table2[[#This Row],[Total Position Race 4]],Races!$F$3:$G$30,2,0)</f>
        <v>26</v>
      </c>
      <c r="BA59" s="40"/>
      <c r="BB59" s="40"/>
      <c r="BC59" s="7"/>
      <c r="BD59" s="40"/>
      <c r="BE59" s="7"/>
      <c r="BF59" s="40"/>
      <c r="BG59" s="7"/>
      <c r="BH59" s="40"/>
      <c r="BI59" s="7"/>
      <c r="BJ59" s="40"/>
      <c r="BK59" s="7"/>
      <c r="BL59" s="40"/>
      <c r="BM59" s="7"/>
      <c r="BN59" s="40"/>
      <c r="BO59" s="7"/>
      <c r="BP59" s="40"/>
      <c r="BQ59" s="7"/>
      <c r="BR59" s="40"/>
      <c r="BS59" s="7"/>
      <c r="BT59" s="40"/>
      <c r="BU59" s="7"/>
      <c r="BV5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59" s="9">
        <f>Table2[[#This Row],[Final Points race 1]]+Table2[[#This Row],[Final Points race 2]]+Table2[[#This Row],[Final POINTS Race 4 ]]+Table2[[#This Row],[Final POINTS Race 5]]+Table2[[#This Row],[Final POINTS Race 6]]</f>
        <v>52</v>
      </c>
      <c r="BX59" s="9" t="e">
        <f>SMALL(#REF!,1)</f>
        <v>#REF!</v>
      </c>
      <c r="BY59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59" s="117">
        <f>IF(Table2[[#This Row],[Races completed]]=$BZ$1,Table2[[#This Row],[Total Points 2018]]-Table2[[#This Row],[Lowest]],Table2[[#This Row],[Total Points 2018]])</f>
        <v>52</v>
      </c>
    </row>
    <row r="60" spans="1:78" s="42" customFormat="1" ht="16.5" hidden="1" customHeight="1" thickBot="1">
      <c r="A60" s="6">
        <v>12</v>
      </c>
      <c r="B60" s="6" t="s">
        <v>9</v>
      </c>
      <c r="C60" s="185" t="s">
        <v>114</v>
      </c>
      <c r="D60" s="19">
        <v>38868</v>
      </c>
      <c r="E60" s="10" t="s">
        <v>115</v>
      </c>
      <c r="F60" s="10" t="s">
        <v>76</v>
      </c>
      <c r="G60" s="29" t="s">
        <v>13</v>
      </c>
      <c r="H60" s="191"/>
      <c r="I60" s="93" t="e">
        <f>VLOOKUP(Table2[[#This Row],[GCU Number]],'race 5'!$B$2:$G$48,1,0)</f>
        <v>#N/A</v>
      </c>
      <c r="J60" s="11"/>
      <c r="K60" s="40"/>
      <c r="L60" s="7"/>
      <c r="M60" s="11" t="e">
        <f>VLOOKUP(Table2[[#This Row],[LD Place Race1]],Races!$F$3:$G$30,2,0)</f>
        <v>#N/A</v>
      </c>
      <c r="N60" s="11"/>
      <c r="O60" s="11"/>
      <c r="P60" s="11" t="e">
        <f>VLOOKUP(Table2[[#This Row],[500m Place Race1]],Races!$F$3:$G$30,2,0)</f>
        <v>#N/A</v>
      </c>
      <c r="Q60" s="40"/>
      <c r="R60" s="7"/>
      <c r="S60" s="11" t="e">
        <f>VLOOKUP(Table2[[#This Row],[200m Place Race1]],Races!$F$3:$G$30,2,0)</f>
        <v>#N/A</v>
      </c>
      <c r="T60" s="40" t="e">
        <f>Table2[[#This Row],[200m Points1]]+Table2[[#This Row],[500m Points 1]]+Table2[[#This Row],[LD Points1]]</f>
        <v>#N/A</v>
      </c>
      <c r="U60" s="7"/>
      <c r="V60" s="8"/>
      <c r="W60" s="40"/>
      <c r="X60" s="7"/>
      <c r="Y60" s="7" t="e">
        <f>VLOOKUP(Table2[[#This Row],[LD Place Race 2]],Races!$F$3:$G$30,2,0)</f>
        <v>#N/A</v>
      </c>
      <c r="Z60" s="40"/>
      <c r="AA60" s="7"/>
      <c r="AB60" s="7" t="e">
        <f>VLOOKUP(Table2[[#This Row],[500m Place Race 2]],Races!$F$3:$G$30,2,0)</f>
        <v>#N/A</v>
      </c>
      <c r="AC60" s="40"/>
      <c r="AD60" s="7"/>
      <c r="AE60" s="7" t="e">
        <f>VLOOKUP(Table2[[#This Row],[200m Race 2 Place]],Races!$F$3:$G$30,2,0)</f>
        <v>#N/A</v>
      </c>
      <c r="AF60" s="11"/>
      <c r="AG60" s="40"/>
      <c r="AH60" s="7" t="e">
        <f>VLOOKUP(Table2[[#This Row],[100m Place Race 2]],Races!$F$3:$G$30,2,0)</f>
        <v>#N/A</v>
      </c>
      <c r="AI60" s="11" t="e">
        <f>Table2[[#This Row],[100m POINTS Race 2]]+Table2[[#This Row],[200m POINTS RACE 2]]+Table2[[#This Row],[500m Points Race 2]]+Table2[[#This Row],[LD Points Race 2]]</f>
        <v>#N/A</v>
      </c>
      <c r="AJ60" s="11"/>
      <c r="AK60" s="11"/>
      <c r="AL60" s="40"/>
      <c r="AM60" s="7"/>
      <c r="AN60" s="40"/>
      <c r="AO60" s="7"/>
      <c r="AP60" s="40"/>
      <c r="AQ60" s="7" t="e">
        <f>VLOOKUP(Table2[[#This Row],[500m Position]],Races!$F$3:$G$30,2,0)</f>
        <v>#N/A</v>
      </c>
      <c r="AR60" s="40"/>
      <c r="AS60" s="7"/>
      <c r="AT60" s="40" t="e">
        <f>VLOOKUP(Table2[[#This Row],[200m Position Race 4]],Races!$F$3:$G$30,2,0)</f>
        <v>#N/A</v>
      </c>
      <c r="AU60" s="7"/>
      <c r="AV60" s="40"/>
      <c r="AW60" s="7" t="e">
        <f>VLOOKUP(Table2[[#This Row],[100m Position Race 4 ]],Races!$F$3:$G$30,2,0)</f>
        <v>#N/A</v>
      </c>
      <c r="AX60" s="7" t="e">
        <f>Table2[[#This Row],[100m Points Race 4 ]]+Table2[[#This Row],[200m Points Race 4]]+Table2[[#This Row],[500m Points]]</f>
        <v>#N/A</v>
      </c>
      <c r="AY60" s="7"/>
      <c r="AZ60" s="7"/>
      <c r="BA60" s="40"/>
      <c r="BB60" s="40"/>
      <c r="BC60" s="7"/>
      <c r="BD60" s="40"/>
      <c r="BE60" s="7"/>
      <c r="BF60" s="40"/>
      <c r="BG60" s="7"/>
      <c r="BH60" s="40"/>
      <c r="BI60" s="7"/>
      <c r="BJ60" s="40"/>
      <c r="BK60" s="7"/>
      <c r="BL60" s="40"/>
      <c r="BM60" s="7"/>
      <c r="BN60" s="40"/>
      <c r="BO60" s="7"/>
      <c r="BP60" s="40"/>
      <c r="BQ60" s="7"/>
      <c r="BR60" s="40"/>
      <c r="BS60" s="7"/>
      <c r="BT60" s="40"/>
      <c r="BU60" s="7"/>
      <c r="BV6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60" s="9">
        <f>Table2[[#This Row],[Final Points race 1]]+Table2[[#This Row],[Final Points race 2]]+Table2[[#This Row],[Final POINTS Race 4 ]]+Table2[[#This Row],[Final POINTS Race 5]]+Table2[[#This Row],[Final POINTS Race 6]]</f>
        <v>0</v>
      </c>
      <c r="BX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6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61" spans="1:78" s="42" customFormat="1" ht="16.5" customHeight="1" thickBot="1">
      <c r="A61" s="6">
        <v>12</v>
      </c>
      <c r="B61" s="189" t="s">
        <v>9</v>
      </c>
      <c r="C61" s="185" t="s">
        <v>1156</v>
      </c>
      <c r="D61" s="19">
        <v>38840</v>
      </c>
      <c r="E61" s="124" t="s">
        <v>466</v>
      </c>
      <c r="F61" s="10" t="s">
        <v>76</v>
      </c>
      <c r="G61" s="10" t="s">
        <v>13</v>
      </c>
      <c r="H61" s="201">
        <v>10470</v>
      </c>
      <c r="I61" s="93">
        <f>VLOOKUP(Table2[[#This Row],[GCU Number]],'race 5'!$B$2:$G$48,1,0)</f>
        <v>10470</v>
      </c>
      <c r="J61" s="11">
        <v>22</v>
      </c>
      <c r="K61" s="7" t="s">
        <v>944</v>
      </c>
      <c r="L61" s="7">
        <v>2</v>
      </c>
      <c r="M61" s="11">
        <f>VLOOKUP(Table2[[#This Row],[LD Place Race1]],Races!$F$3:$G$30,2,0)</f>
        <v>22</v>
      </c>
      <c r="N61" s="11" t="s">
        <v>836</v>
      </c>
      <c r="O61" s="11">
        <v>2</v>
      </c>
      <c r="P61" s="11">
        <f>VLOOKUP(Table2[[#This Row],[500m Place Race1]],Races!$F$3:$G$30,2,0)</f>
        <v>22</v>
      </c>
      <c r="Q61" s="7" t="s">
        <v>896</v>
      </c>
      <c r="R61" s="7">
        <v>2</v>
      </c>
      <c r="S61" s="11">
        <f>VLOOKUP(Table2[[#This Row],[200m Place Race1]],Races!$F$3:$G$30,2,0)</f>
        <v>22</v>
      </c>
      <c r="T61" s="7">
        <f>Table2[[#This Row],[200m Points1]]+Table2[[#This Row],[500m Points 1]]+Table2[[#This Row],[LD Points1]]</f>
        <v>66</v>
      </c>
      <c r="U61" s="7">
        <v>2</v>
      </c>
      <c r="V61" s="8">
        <f>VLOOKUP(Table2[[#This Row],[Final Place RACE 1]],Races!$F$3:$G$28,2,0)</f>
        <v>22</v>
      </c>
      <c r="W61" s="40" t="s">
        <v>1226</v>
      </c>
      <c r="X61" s="7">
        <v>2</v>
      </c>
      <c r="Y61" s="7">
        <f>VLOOKUP(Table2[[#This Row],[LD Place Race 2]],Races!$F$3:$G$30,2,0)</f>
        <v>22</v>
      </c>
      <c r="Z61" s="40" t="s">
        <v>1310</v>
      </c>
      <c r="AA61" s="7">
        <v>2</v>
      </c>
      <c r="AB61" s="7">
        <f>VLOOKUP(Table2[[#This Row],[500m Place Race 2]],Races!$F$3:$G$30,2,0)</f>
        <v>22</v>
      </c>
      <c r="AC61" s="268" t="s">
        <v>1325</v>
      </c>
      <c r="AD61" s="7">
        <v>2</v>
      </c>
      <c r="AE61" s="7">
        <f>VLOOKUP(Table2[[#This Row],[200m Race 2 Place]],Races!$F$3:$G$30,2,0)</f>
        <v>22</v>
      </c>
      <c r="AF61" s="300">
        <v>29.43</v>
      </c>
      <c r="AG61" s="40">
        <v>2</v>
      </c>
      <c r="AH61" s="7">
        <f>VLOOKUP(Table2[[#This Row],[100m Place Race 2]],Races!$F$3:$G$30,2,0)</f>
        <v>22</v>
      </c>
      <c r="AI61" s="11">
        <f>Table2[[#This Row],[100m POINTS Race 2]]+Table2[[#This Row],[200m POINTS RACE 2]]+Table2[[#This Row],[500m Points Race 2]]+Table2[[#This Row],[LD Points Race 2]]</f>
        <v>88</v>
      </c>
      <c r="AJ61" s="11">
        <v>2</v>
      </c>
      <c r="AK61" s="11">
        <f>VLOOKUP(Table2[[#This Row],[Race 2 Overall Position]],Races!$F$3:$G$30,2,0)</f>
        <v>22</v>
      </c>
      <c r="AL61" s="7"/>
      <c r="AM61" s="7"/>
      <c r="AN61" s="7"/>
      <c r="AO61" s="7" t="s">
        <v>1645</v>
      </c>
      <c r="AP61" s="7">
        <v>2</v>
      </c>
      <c r="AQ61" s="7">
        <f>VLOOKUP(Table2[[#This Row],[500m Position]],Races!$F$3:$G$30,2,0)</f>
        <v>22</v>
      </c>
      <c r="AR61" s="7" t="s">
        <v>1735</v>
      </c>
      <c r="AS61" s="7">
        <v>2</v>
      </c>
      <c r="AT61" s="7">
        <f>VLOOKUP(Table2[[#This Row],[200m Position Race 4]],Races!$F$3:$G$30,2,0)</f>
        <v>22</v>
      </c>
      <c r="AU61" s="267">
        <v>33.549999999999997</v>
      </c>
      <c r="AV61" s="7">
        <v>2</v>
      </c>
      <c r="AW61" s="7">
        <f>VLOOKUP(Table2[[#This Row],[100m Position Race 4 ]],Races!$F$3:$G$30,2,0)</f>
        <v>22</v>
      </c>
      <c r="AX61" s="7">
        <f>Table2[[#This Row],[100m Points Race 4 ]]+Table2[[#This Row],[200m Points Race 4]]+Table2[[#This Row],[500m Points]]</f>
        <v>66</v>
      </c>
      <c r="AY61" s="7">
        <v>2</v>
      </c>
      <c r="AZ61" s="7">
        <f>VLOOKUP(Table2[[#This Row],[Total Position Race 4]],Races!$F$3:$G$30,2,0)</f>
        <v>22</v>
      </c>
      <c r="BA61" s="7" t="s">
        <v>1944</v>
      </c>
      <c r="BB61" s="7">
        <v>1</v>
      </c>
      <c r="BC61" s="7">
        <f>VLOOKUP(Table2[[#This Row],[Total Position Race 5]],Races!$F$3:$G$30,2,0)</f>
        <v>26</v>
      </c>
      <c r="BD61" s="7" t="s">
        <v>2026</v>
      </c>
      <c r="BE61" s="7">
        <v>1</v>
      </c>
      <c r="BF61" s="7">
        <f>VLOOKUP(Table2[[#This Row],[Total Position Race 6]],Races!$F$3:$G$30,2,0)</f>
        <v>26</v>
      </c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61" s="9">
        <f>Table2[[#This Row],[Final Points race 1]]+Table2[[#This Row],[Final Points race 2]]+Table2[[#This Row],[Final POINTS Race 4 ]]+Table2[[#This Row],[Final POINTS Race 5]]+Table2[[#This Row],[Final POINTS Race 6]]</f>
        <v>118</v>
      </c>
      <c r="BX6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6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6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118</v>
      </c>
    </row>
    <row r="62" spans="1:78" s="42" customFormat="1" ht="16.5" customHeight="1" thickBot="1">
      <c r="A62" s="6">
        <v>12</v>
      </c>
      <c r="B62" s="6" t="s">
        <v>19</v>
      </c>
      <c r="C62" s="185" t="s">
        <v>287</v>
      </c>
      <c r="D62" s="19">
        <v>38746</v>
      </c>
      <c r="E62" s="10" t="s">
        <v>733</v>
      </c>
      <c r="F62" s="10" t="s">
        <v>76</v>
      </c>
      <c r="G62" s="124" t="s">
        <v>37</v>
      </c>
      <c r="H62" s="201">
        <v>11354</v>
      </c>
      <c r="I62" s="93">
        <f>VLOOKUP(Table2[[#This Row],[GCU Number]],'race 5'!$B$2:$G$48,1,0)</f>
        <v>11354</v>
      </c>
      <c r="J62" s="11">
        <v>18</v>
      </c>
      <c r="K62" s="79" t="s">
        <v>959</v>
      </c>
      <c r="L62" s="11">
        <v>2</v>
      </c>
      <c r="M62" s="11">
        <f>VLOOKUP(Table2[[#This Row],[LD Place Race1]],Races!$F$3:$G$30,2,0)</f>
        <v>22</v>
      </c>
      <c r="N62" s="11" t="s">
        <v>849</v>
      </c>
      <c r="O62" s="11">
        <v>3</v>
      </c>
      <c r="P62" s="11">
        <f>VLOOKUP(Table2[[#This Row],[500m Place Race1]],Races!$F$3:$G$30,2,0)</f>
        <v>19</v>
      </c>
      <c r="Q62" s="79" t="s">
        <v>907</v>
      </c>
      <c r="R62" s="11">
        <v>2</v>
      </c>
      <c r="S62" s="11">
        <f>VLOOKUP(Table2[[#This Row],[200m Place Race1]],Races!$F$3:$G$30,2,0)</f>
        <v>22</v>
      </c>
      <c r="T62" s="79">
        <f>Table2[[#This Row],[200m Points1]]+Table2[[#This Row],[500m Points 1]]+Table2[[#This Row],[LD Points1]]</f>
        <v>63</v>
      </c>
      <c r="U62" s="11">
        <v>2</v>
      </c>
      <c r="V62" s="8">
        <f>VLOOKUP(Table2[[#This Row],[Final Place RACE 1]],Races!$F$3:$G$28,2,0)</f>
        <v>22</v>
      </c>
      <c r="W62" s="37" t="s">
        <v>1240</v>
      </c>
      <c r="X62" s="11">
        <v>3</v>
      </c>
      <c r="Y62" s="7">
        <f>VLOOKUP(Table2[[#This Row],[LD Place Race 2]],Races!$F$3:$G$30,2,0)</f>
        <v>19</v>
      </c>
      <c r="Z62" s="37" t="s">
        <v>1347</v>
      </c>
      <c r="AA62" s="11">
        <v>3</v>
      </c>
      <c r="AB62" s="7">
        <f>VLOOKUP(Table2[[#This Row],[500m Place Race 2]],Races!$F$3:$G$30,2,0)</f>
        <v>19</v>
      </c>
      <c r="AC62" s="280" t="s">
        <v>1337</v>
      </c>
      <c r="AD62" s="11">
        <v>3</v>
      </c>
      <c r="AE62" s="7">
        <f>VLOOKUP(Table2[[#This Row],[200m Race 2 Place]],Races!$F$3:$G$30,2,0)</f>
        <v>19</v>
      </c>
      <c r="AF62" s="300">
        <v>33.869999999999997</v>
      </c>
      <c r="AG62" s="37">
        <v>3</v>
      </c>
      <c r="AH62" s="11">
        <f>VLOOKUP(Table2[[#This Row],[100m Place Race 2]],Races!$F$3:$G$30,2,0)</f>
        <v>19</v>
      </c>
      <c r="AI62" s="11">
        <f>Table2[[#This Row],[100m POINTS Race 2]]+Table2[[#This Row],[200m POINTS RACE 2]]+Table2[[#This Row],[500m Points Race 2]]+Table2[[#This Row],[LD Points Race 2]]</f>
        <v>76</v>
      </c>
      <c r="AJ62" s="11">
        <v>3</v>
      </c>
      <c r="AK62" s="11">
        <f>VLOOKUP(Table2[[#This Row],[Race 2 Overall Position]],Races!$F$3:$G$30,2,0)</f>
        <v>19</v>
      </c>
      <c r="AL62" s="79"/>
      <c r="AM62" s="11"/>
      <c r="AN62" s="79"/>
      <c r="AO62" s="11" t="s">
        <v>1661</v>
      </c>
      <c r="AP62" s="79">
        <v>2</v>
      </c>
      <c r="AQ62" s="11">
        <f>VLOOKUP(Table2[[#This Row],[500m Position]],Races!$F$3:$G$30,2,0)</f>
        <v>22</v>
      </c>
      <c r="AR62" s="79" t="s">
        <v>1759</v>
      </c>
      <c r="AS62" s="11">
        <v>2</v>
      </c>
      <c r="AT62" s="79">
        <f>VLOOKUP(Table2[[#This Row],[200m Position Race 4]],Races!$F$3:$G$30,2,0)</f>
        <v>22</v>
      </c>
      <c r="AU62" s="269">
        <v>47.5</v>
      </c>
      <c r="AV62" s="79">
        <v>2</v>
      </c>
      <c r="AW62" s="11">
        <f>VLOOKUP(Table2[[#This Row],[100m Position Race 4 ]],Races!$F$3:$G$30,2,0)</f>
        <v>22</v>
      </c>
      <c r="AX62" s="11">
        <f>Table2[[#This Row],[100m Points Race 4 ]]+Table2[[#This Row],[200m Points Race 4]]+Table2[[#This Row],[500m Points]]</f>
        <v>66</v>
      </c>
      <c r="AY62" s="11">
        <v>2</v>
      </c>
      <c r="AZ62" s="11">
        <f>VLOOKUP(Table2[[#This Row],[Total Position Race 4]],Races!$F$3:$G$30,2,0)</f>
        <v>22</v>
      </c>
      <c r="BA62" s="79" t="s">
        <v>1956</v>
      </c>
      <c r="BB62" s="79">
        <v>2</v>
      </c>
      <c r="BC62" s="11">
        <f>VLOOKUP(Table2[[#This Row],[Total Position Race 5]],Races!$F$3:$G$30,2,0)</f>
        <v>22</v>
      </c>
      <c r="BD62" s="79" t="s">
        <v>2035</v>
      </c>
      <c r="BE62" s="11">
        <v>1</v>
      </c>
      <c r="BF62" s="79">
        <f>VLOOKUP(Table2[[#This Row],[Total Position Race 6]],Races!$F$3:$G$30,2,0)</f>
        <v>26</v>
      </c>
      <c r="BG62" s="11"/>
      <c r="BH62" s="79"/>
      <c r="BI62" s="11"/>
      <c r="BJ62" s="79"/>
      <c r="BK62" s="11"/>
      <c r="BL62" s="79"/>
      <c r="BM62" s="11"/>
      <c r="BN62" s="79"/>
      <c r="BO62" s="11"/>
      <c r="BP62" s="79"/>
      <c r="BQ62" s="11"/>
      <c r="BR62" s="79"/>
      <c r="BS62" s="11"/>
      <c r="BT62" s="79"/>
      <c r="BU62" s="11"/>
      <c r="BV6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62" s="9">
        <f>Table2[[#This Row],[Final Points race 1]]+Table2[[#This Row],[Final Points race 2]]+Table2[[#This Row],[Final POINTS Race 4 ]]+Table2[[#This Row],[Final POINTS Race 5]]+Table2[[#This Row],[Final POINTS Race 6]]</f>
        <v>111</v>
      </c>
      <c r="BX6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6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6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111</v>
      </c>
    </row>
    <row r="63" spans="1:78" s="42" customFormat="1" ht="16.5" hidden="1" customHeight="1" thickBot="1">
      <c r="A63" s="6">
        <v>12</v>
      </c>
      <c r="B63" s="6" t="s">
        <v>9</v>
      </c>
      <c r="C63" s="185" t="s">
        <v>183</v>
      </c>
      <c r="D63" s="124"/>
      <c r="E63" s="6" t="s">
        <v>76</v>
      </c>
      <c r="F63" s="6" t="s">
        <v>76</v>
      </c>
      <c r="G63" s="28" t="s">
        <v>686</v>
      </c>
      <c r="H63" s="191"/>
      <c r="I63" s="93" t="e">
        <f>VLOOKUP(Table2[[#This Row],[GCU Number]],'race 5'!$B$2:$G$48,1,0)</f>
        <v>#N/A</v>
      </c>
      <c r="J63" s="11"/>
      <c r="K63" s="40"/>
      <c r="L63" s="11"/>
      <c r="M63" s="11" t="e">
        <f>VLOOKUP(Table2[[#This Row],[LD Place Race1]],Races!$F$3:$G$30,2,0)</f>
        <v>#N/A</v>
      </c>
      <c r="N63" s="11"/>
      <c r="O63" s="11"/>
      <c r="P63" s="11" t="e">
        <f>VLOOKUP(Table2[[#This Row],[500m Place Race1]],Races!$F$3:$G$30,2,0)</f>
        <v>#N/A</v>
      </c>
      <c r="Q63" s="40"/>
      <c r="R63" s="11"/>
      <c r="S63" s="11" t="e">
        <f>VLOOKUP(Table2[[#This Row],[200m Place Race1]],Races!$F$3:$G$30,2,0)</f>
        <v>#N/A</v>
      </c>
      <c r="T63" s="40" t="e">
        <f>Table2[[#This Row],[200m Points1]]+Table2[[#This Row],[500m Points 1]]+Table2[[#This Row],[LD Points1]]</f>
        <v>#N/A</v>
      </c>
      <c r="U63" s="11"/>
      <c r="V63" s="8"/>
      <c r="W63" s="40"/>
      <c r="X63" s="11"/>
      <c r="Y63" s="7" t="e">
        <f>VLOOKUP(Table2[[#This Row],[LD Place Race 2]],Races!$F$3:$G$30,2,0)</f>
        <v>#N/A</v>
      </c>
      <c r="Z63" s="40"/>
      <c r="AA63" s="11"/>
      <c r="AB63" s="7" t="e">
        <f>VLOOKUP(Table2[[#This Row],[500m Place Race 2]],Races!$F$3:$G$30,2,0)</f>
        <v>#N/A</v>
      </c>
      <c r="AC63" s="40"/>
      <c r="AD63" s="11"/>
      <c r="AE63" s="7" t="e">
        <f>VLOOKUP(Table2[[#This Row],[200m Race 2 Place]],Races!$F$3:$G$30,2,0)</f>
        <v>#N/A</v>
      </c>
      <c r="AF63" s="11"/>
      <c r="AG63" s="40"/>
      <c r="AH63" s="11" t="e">
        <f>VLOOKUP(Table2[[#This Row],[100m Place Race 2]],Races!$F$3:$G$30,2,0)</f>
        <v>#N/A</v>
      </c>
      <c r="AI63" s="11" t="e">
        <f>Table2[[#This Row],[100m POINTS Race 2]]+Table2[[#This Row],[200m POINTS RACE 2]]+Table2[[#This Row],[500m Points Race 2]]+Table2[[#This Row],[LD Points Race 2]]</f>
        <v>#N/A</v>
      </c>
      <c r="AJ63" s="11"/>
      <c r="AK63" s="11"/>
      <c r="AL63" s="40"/>
      <c r="AM63" s="11"/>
      <c r="AN63" s="40"/>
      <c r="AO63" s="11"/>
      <c r="AP63" s="40"/>
      <c r="AQ63" s="11" t="e">
        <f>VLOOKUP(Table2[[#This Row],[500m Position]],Races!$F$3:$G$30,2,0)</f>
        <v>#N/A</v>
      </c>
      <c r="AR63" s="40"/>
      <c r="AS63" s="11"/>
      <c r="AT63" s="40" t="e">
        <f>VLOOKUP(Table2[[#This Row],[200m Position Race 4]],Races!$F$3:$G$30,2,0)</f>
        <v>#N/A</v>
      </c>
      <c r="AU63" s="11"/>
      <c r="AV63" s="40"/>
      <c r="AW63" s="11" t="e">
        <f>VLOOKUP(Table2[[#This Row],[100m Position Race 4 ]],Races!$F$3:$G$30,2,0)</f>
        <v>#N/A</v>
      </c>
      <c r="AX63" s="11" t="e">
        <f>Table2[[#This Row],[100m Points Race 4 ]]+Table2[[#This Row],[200m Points Race 4]]+Table2[[#This Row],[500m Points]]</f>
        <v>#N/A</v>
      </c>
      <c r="AY63" s="11"/>
      <c r="AZ63" s="11"/>
      <c r="BA63" s="40"/>
      <c r="BB63" s="40"/>
      <c r="BC63" s="11"/>
      <c r="BD63" s="40"/>
      <c r="BE63" s="11"/>
      <c r="BF63" s="40"/>
      <c r="BG63" s="11"/>
      <c r="BH63" s="40"/>
      <c r="BI63" s="11"/>
      <c r="BJ63" s="40"/>
      <c r="BK63" s="11"/>
      <c r="BL63" s="40"/>
      <c r="BM63" s="11"/>
      <c r="BN63" s="40"/>
      <c r="BO63" s="11"/>
      <c r="BP63" s="40"/>
      <c r="BQ63" s="11"/>
      <c r="BR63" s="40"/>
      <c r="BS63" s="11"/>
      <c r="BT63" s="40"/>
      <c r="BU63" s="11"/>
      <c r="BV6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63" s="9">
        <f>Table2[[#This Row],[Final Points race 1]]+Table2[[#This Row],[Final Points race 2]]+Table2[[#This Row],[Final POINTS Race 4 ]]+Table2[[#This Row],[Final POINTS Race 5]]+Table2[[#This Row],[Final POINTS Race 6]]</f>
        <v>0</v>
      </c>
      <c r="BX6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6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6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64" spans="1:78" s="42" customFormat="1" ht="16.5" customHeight="1" thickBot="1">
      <c r="A64" s="10">
        <v>12</v>
      </c>
      <c r="B64" s="94" t="s">
        <v>9</v>
      </c>
      <c r="C64" s="185" t="s">
        <v>614</v>
      </c>
      <c r="D64" s="124"/>
      <c r="E64" s="10" t="s">
        <v>246</v>
      </c>
      <c r="F64" s="10" t="s">
        <v>76</v>
      </c>
      <c r="G64" s="10" t="s">
        <v>13</v>
      </c>
      <c r="H64" s="201"/>
      <c r="I64" s="93" t="e">
        <f>VLOOKUP(Table2[[#This Row],[GCU Number]],'race 5'!$B$2:$G$48,1,0)</f>
        <v>#N/A</v>
      </c>
      <c r="J64" s="11">
        <v>110</v>
      </c>
      <c r="K64" s="85" t="s">
        <v>946</v>
      </c>
      <c r="L64" s="11">
        <v>4</v>
      </c>
      <c r="M64" s="11">
        <f>VLOOKUP(Table2[[#This Row],[LD Place Race1]],Races!$F$3:$G$30,2,0)</f>
        <v>17</v>
      </c>
      <c r="N64" s="11" t="s">
        <v>837</v>
      </c>
      <c r="O64" s="11">
        <v>3</v>
      </c>
      <c r="P64" s="11">
        <f>VLOOKUP(Table2[[#This Row],[500m Place Race1]],Races!$F$3:$G$30,2,0)</f>
        <v>19</v>
      </c>
      <c r="Q64" s="85" t="s">
        <v>899</v>
      </c>
      <c r="R64" s="11">
        <v>5</v>
      </c>
      <c r="S64" s="11">
        <f>VLOOKUP(Table2[[#This Row],[200m Place Race1]],Races!$F$3:$G$30,2,0)</f>
        <v>16</v>
      </c>
      <c r="T64" s="85">
        <f>Table2[[#This Row],[200m Points1]]+Table2[[#This Row],[500m Points 1]]+Table2[[#This Row],[LD Points1]]</f>
        <v>52</v>
      </c>
      <c r="U64" s="11">
        <v>3</v>
      </c>
      <c r="V64" s="8">
        <f>VLOOKUP(Table2[[#This Row],[Final Place RACE 1]],Races!$F$3:$G$28,2,0)</f>
        <v>19</v>
      </c>
      <c r="W64" s="40" t="s">
        <v>1227</v>
      </c>
      <c r="X64" s="11">
        <v>3</v>
      </c>
      <c r="Y64" s="7">
        <f>VLOOKUP(Table2[[#This Row],[LD Place Race 2]],Races!$F$3:$G$30,2,0)</f>
        <v>19</v>
      </c>
      <c r="Z64" s="40" t="s">
        <v>1311</v>
      </c>
      <c r="AA64" s="11">
        <v>3</v>
      </c>
      <c r="AB64" s="7">
        <f>VLOOKUP(Table2[[#This Row],[500m Place Race 2]],Races!$F$3:$G$30,2,0)</f>
        <v>19</v>
      </c>
      <c r="AC64" s="268" t="s">
        <v>1326</v>
      </c>
      <c r="AD64" s="11">
        <v>3</v>
      </c>
      <c r="AE64" s="7">
        <f>VLOOKUP(Table2[[#This Row],[200m Race 2 Place]],Races!$F$3:$G$30,2,0)</f>
        <v>19</v>
      </c>
      <c r="AF64" s="300">
        <v>31.73</v>
      </c>
      <c r="AG64" s="40">
        <v>5</v>
      </c>
      <c r="AH64" s="11">
        <f>VLOOKUP(Table2[[#This Row],[100m Place Race 2]],Races!$F$3:$G$30,2,0)</f>
        <v>16</v>
      </c>
      <c r="AI64" s="11">
        <f>Table2[[#This Row],[100m POINTS Race 2]]+Table2[[#This Row],[200m POINTS RACE 2]]+Table2[[#This Row],[500m Points Race 2]]+Table2[[#This Row],[LD Points Race 2]]</f>
        <v>73</v>
      </c>
      <c r="AJ64" s="11">
        <v>3</v>
      </c>
      <c r="AK64" s="11">
        <f>VLOOKUP(Table2[[#This Row],[Race 2 Overall Position]],Races!$F$3:$G$30,2,0)</f>
        <v>19</v>
      </c>
      <c r="AL64" s="85"/>
      <c r="AM64" s="11"/>
      <c r="AN64" s="85"/>
      <c r="AO64" s="11"/>
      <c r="AP64" s="85"/>
      <c r="AQ64" s="11"/>
      <c r="AR64" s="85"/>
      <c r="AS64" s="11"/>
      <c r="AT64" s="85"/>
      <c r="AU64" s="11"/>
      <c r="AV64" s="85"/>
      <c r="AW64" s="11"/>
      <c r="AX64" s="11"/>
      <c r="AY64" s="11"/>
      <c r="AZ64" s="11"/>
      <c r="BA64" s="85"/>
      <c r="BB64" s="85"/>
      <c r="BC64" s="11"/>
      <c r="BD64" s="85" t="s">
        <v>2027</v>
      </c>
      <c r="BE64" s="11">
        <v>2</v>
      </c>
      <c r="BF64" s="85">
        <f>VLOOKUP(Table2[[#This Row],[Total Position Race 6]],Races!$F$3:$G$30,2,0)</f>
        <v>22</v>
      </c>
      <c r="BG64" s="11"/>
      <c r="BH64" s="85"/>
      <c r="BI64" s="11"/>
      <c r="BJ64" s="85"/>
      <c r="BK64" s="11"/>
      <c r="BL64" s="85"/>
      <c r="BM64" s="11"/>
      <c r="BN64" s="85"/>
      <c r="BO64" s="11"/>
      <c r="BP64" s="85"/>
      <c r="BQ64" s="11"/>
      <c r="BR64" s="85"/>
      <c r="BS64" s="11"/>
      <c r="BT64" s="85"/>
      <c r="BU64" s="11"/>
      <c r="BV6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64" s="9">
        <f>Table2[[#This Row],[Final Points race 1]]+Table2[[#This Row],[Final Points race 2]]+Table2[[#This Row],[Final POINTS Race 4 ]]+Table2[[#This Row],[Final POINTS Race 5]]+Table2[[#This Row],[Final POINTS Race 6]]</f>
        <v>60</v>
      </c>
      <c r="BX6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6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6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60</v>
      </c>
    </row>
    <row r="65" spans="1:78" s="42" customFormat="1" ht="16.5" hidden="1" customHeight="1" thickBot="1">
      <c r="A65" s="6">
        <v>12</v>
      </c>
      <c r="B65" s="10" t="s">
        <v>9</v>
      </c>
      <c r="C65" s="185" t="s">
        <v>1168</v>
      </c>
      <c r="D65" s="19"/>
      <c r="E65" s="10"/>
      <c r="F65" s="10"/>
      <c r="G65" s="29" t="s">
        <v>24</v>
      </c>
      <c r="H65" s="191"/>
      <c r="I65" s="93" t="e">
        <f>VLOOKUP(Table2[[#This Row],[GCU Number]],'race 5'!$B$2:$G$48,1,0)</f>
        <v>#N/A</v>
      </c>
      <c r="J65" s="11">
        <v>42</v>
      </c>
      <c r="K65" s="40"/>
      <c r="L65" s="11"/>
      <c r="M65" s="11"/>
      <c r="N65" s="11"/>
      <c r="O65" s="11"/>
      <c r="P65" s="11"/>
      <c r="Q65" s="40"/>
      <c r="R65" s="11"/>
      <c r="S65" s="11"/>
      <c r="T65" s="40"/>
      <c r="U65" s="11"/>
      <c r="V65" s="8"/>
      <c r="W65" s="40" t="s">
        <v>424</v>
      </c>
      <c r="X65" s="11"/>
      <c r="Y65" s="7"/>
      <c r="Z65" s="40" t="s">
        <v>1315</v>
      </c>
      <c r="AA65" s="11">
        <v>5</v>
      </c>
      <c r="AB65" s="7">
        <f>VLOOKUP(Table2[[#This Row],[500m Place Race 2]],Races!$F$3:$G$30,2,0)</f>
        <v>16</v>
      </c>
      <c r="AC65" s="268" t="s">
        <v>1331</v>
      </c>
      <c r="AD65" s="11">
        <v>6</v>
      </c>
      <c r="AE65" s="7">
        <f>VLOOKUP(Table2[[#This Row],[200m Race 2 Place]],Races!$F$3:$G$30,2,0)</f>
        <v>15</v>
      </c>
      <c r="AF65" s="300">
        <v>32.04</v>
      </c>
      <c r="AG65" s="40">
        <v>6</v>
      </c>
      <c r="AH65" s="11">
        <f>VLOOKUP(Table2[[#This Row],[100m Place Race 2]],Races!$F$3:$G$30,2,0)</f>
        <v>15</v>
      </c>
      <c r="AI65" s="11">
        <f>Table2[[#This Row],[100m POINTS Race 2]]+Table2[[#This Row],[200m POINTS RACE 2]]+Table2[[#This Row],[500m Points Race 2]]+Table2[[#This Row],[LD Points Race 2]]</f>
        <v>46</v>
      </c>
      <c r="AJ65" s="11">
        <v>7</v>
      </c>
      <c r="AK65" s="11">
        <f>VLOOKUP(Table2[[#This Row],[Race 2 Overall Position]],Races!$F$3:$G$30,2,0)</f>
        <v>14</v>
      </c>
      <c r="AL65" s="40"/>
      <c r="AM65" s="11"/>
      <c r="AN65" s="40"/>
      <c r="AO65" s="11"/>
      <c r="AP65" s="40"/>
      <c r="AQ65" s="11"/>
      <c r="AR65" s="40"/>
      <c r="AS65" s="11"/>
      <c r="AT65" s="40"/>
      <c r="AU65" s="269"/>
      <c r="AV65" s="40"/>
      <c r="AW65" s="11"/>
      <c r="AX65" s="11"/>
      <c r="AY65" s="11"/>
      <c r="AZ65" s="11"/>
      <c r="BA65" s="40"/>
      <c r="BB65" s="40"/>
      <c r="BC65" s="11"/>
      <c r="BD65" s="40"/>
      <c r="BE65" s="11"/>
      <c r="BF65" s="40"/>
      <c r="BG65" s="11"/>
      <c r="BH65" s="40"/>
      <c r="BI65" s="11"/>
      <c r="BJ65" s="40"/>
      <c r="BK65" s="11"/>
      <c r="BL65" s="40"/>
      <c r="BM65" s="11"/>
      <c r="BN65" s="40"/>
      <c r="BO65" s="11"/>
      <c r="BP65" s="40"/>
      <c r="BQ65" s="11"/>
      <c r="BR65" s="40"/>
      <c r="BS65" s="11"/>
      <c r="BT65" s="40"/>
      <c r="BU65" s="11"/>
      <c r="BV6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65" s="9">
        <f>Table2[[#This Row],[Final Points race 1]]+Table2[[#This Row],[Final Points race 2]]+Table2[[#This Row],[Final POINTS Race 4 ]]+Table2[[#This Row],[Final POINTS Race 5]]+Table2[[#This Row],[Final POINTS Race 6]]</f>
        <v>14</v>
      </c>
      <c r="BX65" s="9" t="e">
        <f>SMALL(#REF!,1)</f>
        <v>#REF!</v>
      </c>
      <c r="BY6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65" s="117">
        <f>IF(Table2[[#This Row],[Races completed]]=$BZ$1,Table2[[#This Row],[Total Points 2018]]-Table2[[#This Row],[Lowest]],Table2[[#This Row],[Total Points 2018]])</f>
        <v>14</v>
      </c>
    </row>
    <row r="66" spans="1:78" s="42" customFormat="1" ht="16.5" hidden="1" customHeight="1" thickBot="1">
      <c r="A66" s="10">
        <v>12</v>
      </c>
      <c r="B66" s="6" t="s">
        <v>9</v>
      </c>
      <c r="C66" s="185" t="s">
        <v>1604</v>
      </c>
      <c r="D66" s="19"/>
      <c r="E66" s="10"/>
      <c r="F66" s="10"/>
      <c r="G66" s="10" t="s">
        <v>13</v>
      </c>
      <c r="H66" s="201">
        <v>11417</v>
      </c>
      <c r="I66" s="93" t="e">
        <f>VLOOKUP(Table2[[#This Row],[GCU Number]],'race 5'!$B$2:$G$48,1,0)</f>
        <v>#N/A</v>
      </c>
      <c r="J66" s="11">
        <v>191</v>
      </c>
      <c r="K66" s="7"/>
      <c r="L66" s="11"/>
      <c r="M66" s="11"/>
      <c r="N66" s="11"/>
      <c r="O66" s="11"/>
      <c r="P66" s="11"/>
      <c r="Q66" s="7"/>
      <c r="R66" s="11"/>
      <c r="S66" s="11"/>
      <c r="T66" s="7"/>
      <c r="U66" s="11"/>
      <c r="V66" s="8"/>
      <c r="W66" s="7"/>
      <c r="X66" s="11"/>
      <c r="Y66" s="7"/>
      <c r="Z66" s="7"/>
      <c r="AA66" s="11"/>
      <c r="AB66" s="7"/>
      <c r="AC66" s="7"/>
      <c r="AD66" s="11"/>
      <c r="AE66" s="7"/>
      <c r="AF66" s="11"/>
      <c r="AG66" s="7"/>
      <c r="AH66" s="11"/>
      <c r="AI66" s="11"/>
      <c r="AJ66" s="11"/>
      <c r="AK66" s="11"/>
      <c r="AL66" s="7"/>
      <c r="AM66" s="11"/>
      <c r="AN66" s="7"/>
      <c r="AO66" s="11" t="s">
        <v>1656</v>
      </c>
      <c r="AP66" s="7">
        <v>15</v>
      </c>
      <c r="AQ66" s="11">
        <f>VLOOKUP(Table2[[#This Row],[500m Position]],Races!$F$3:$G$30,2,0)</f>
        <v>6</v>
      </c>
      <c r="AR66" s="7" t="s">
        <v>1746</v>
      </c>
      <c r="AS66" s="11">
        <v>14</v>
      </c>
      <c r="AT66" s="7">
        <f>VLOOKUP(Table2[[#This Row],[200m Position Race 4]],Races!$F$3:$G$30,2,0)</f>
        <v>7</v>
      </c>
      <c r="AU66" s="269">
        <v>45.08</v>
      </c>
      <c r="AV66" s="7">
        <v>10</v>
      </c>
      <c r="AW66" s="11">
        <f>VLOOKUP(Table2[[#This Row],[100m Position Race 4 ]],Races!$F$3:$G$30,2,0)</f>
        <v>11</v>
      </c>
      <c r="AX66" s="11">
        <f>Table2[[#This Row],[100m Points Race 4 ]]+Table2[[#This Row],[200m Points Race 4]]+Table2[[#This Row],[500m Points]]</f>
        <v>24</v>
      </c>
      <c r="AY66" s="11">
        <v>12</v>
      </c>
      <c r="AZ66" s="11">
        <f>VLOOKUP(Table2[[#This Row],[Total Position Race 4]],Races!$F$3:$G$30,2,0)</f>
        <v>9</v>
      </c>
      <c r="BA66" s="7"/>
      <c r="BB66" s="7"/>
      <c r="BC66" s="11"/>
      <c r="BD66" s="7"/>
      <c r="BE66" s="11"/>
      <c r="BF66" s="7"/>
      <c r="BG66" s="11"/>
      <c r="BH66" s="7"/>
      <c r="BI66" s="11"/>
      <c r="BJ66" s="7"/>
      <c r="BK66" s="11"/>
      <c r="BL66" s="7"/>
      <c r="BM66" s="11"/>
      <c r="BN66" s="7"/>
      <c r="BO66" s="11"/>
      <c r="BP66" s="7"/>
      <c r="BQ66" s="11"/>
      <c r="BR66" s="7"/>
      <c r="BS66" s="11"/>
      <c r="BT66" s="7"/>
      <c r="BU66" s="11"/>
      <c r="BV66" s="9"/>
      <c r="BW66" s="9">
        <f>Table2[[#This Row],[Final Points race 1]]+Table2[[#This Row],[Final Points race 2]]+Table2[[#This Row],[Final POINTS Race 4 ]]+Table2[[#This Row],[Final POINTS Race 5]]+Table2[[#This Row],[Final POINTS Race 6]]</f>
        <v>9</v>
      </c>
      <c r="BX66" s="9"/>
      <c r="BY66" s="9"/>
      <c r="BZ66" s="117"/>
    </row>
    <row r="67" spans="1:78" s="42" customFormat="1" ht="16.5" hidden="1" customHeight="1" thickBot="1">
      <c r="A67" s="6">
        <v>12</v>
      </c>
      <c r="B67" s="6" t="s">
        <v>9</v>
      </c>
      <c r="C67" s="185" t="s">
        <v>249</v>
      </c>
      <c r="D67" s="19">
        <v>39444</v>
      </c>
      <c r="E67" s="124" t="s">
        <v>466</v>
      </c>
      <c r="F67" s="10" t="s">
        <v>76</v>
      </c>
      <c r="G67" s="29" t="s">
        <v>13</v>
      </c>
      <c r="H67" s="191"/>
      <c r="I67" s="93" t="e">
        <f>VLOOKUP(Table2[[#This Row],[GCU Number]],'race 5'!$B$2:$G$48,1,0)</f>
        <v>#N/A</v>
      </c>
      <c r="J67" s="11"/>
      <c r="K67" s="37"/>
      <c r="L67" s="37"/>
      <c r="M67" s="11" t="e">
        <f>VLOOKUP(Table2[[#This Row],[LD Place Race1]],Races!$F$3:$G$30,2,0)</f>
        <v>#N/A</v>
      </c>
      <c r="N67" s="11"/>
      <c r="O67" s="11"/>
      <c r="P67" s="11" t="e">
        <f>VLOOKUP(Table2[[#This Row],[500m Place Race1]],Races!$F$3:$G$30,2,0)</f>
        <v>#N/A</v>
      </c>
      <c r="Q67" s="37"/>
      <c r="R67" s="37"/>
      <c r="S67" s="11" t="e">
        <f>VLOOKUP(Table2[[#This Row],[200m Place Race1]],Races!$F$3:$G$30,2,0)</f>
        <v>#N/A</v>
      </c>
      <c r="T67" s="37" t="e">
        <f>Table2[[#This Row],[200m Points1]]+Table2[[#This Row],[500m Points 1]]+Table2[[#This Row],[LD Points1]]</f>
        <v>#N/A</v>
      </c>
      <c r="U67" s="37"/>
      <c r="V67" s="8"/>
      <c r="W67" s="37"/>
      <c r="X67" s="37"/>
      <c r="Y67" s="7" t="e">
        <f>VLOOKUP(Table2[[#This Row],[LD Place Race 2]],Races!$F$3:$G$30,2,0)</f>
        <v>#N/A</v>
      </c>
      <c r="Z67" s="37"/>
      <c r="AA67" s="37"/>
      <c r="AB67" s="7" t="e">
        <f>VLOOKUP(Table2[[#This Row],[500m Place Race 2]],Races!$F$3:$G$30,2,0)</f>
        <v>#N/A</v>
      </c>
      <c r="AC67" s="37"/>
      <c r="AD67" s="37"/>
      <c r="AE67" s="7" t="e">
        <f>VLOOKUP(Table2[[#This Row],[200m Race 2 Place]],Races!$F$3:$G$30,2,0)</f>
        <v>#N/A</v>
      </c>
      <c r="AF67" s="11"/>
      <c r="AG67" s="37"/>
      <c r="AH67" s="37" t="e">
        <f>VLOOKUP(Table2[[#This Row],[100m Place Race 2]],Races!$F$3:$G$30,2,0)</f>
        <v>#N/A</v>
      </c>
      <c r="AI67" s="37" t="e">
        <f>Table2[[#This Row],[100m POINTS Race 2]]+Table2[[#This Row],[200m POINTS RACE 2]]+Table2[[#This Row],[500m Points Race 2]]+Table2[[#This Row],[LD Points Race 2]]</f>
        <v>#N/A</v>
      </c>
      <c r="AJ67" s="37"/>
      <c r="AK67" s="11"/>
      <c r="AL67" s="37"/>
      <c r="AM67" s="37"/>
      <c r="AN67" s="37"/>
      <c r="AO67" s="37"/>
      <c r="AP67" s="37"/>
      <c r="AQ67" s="37" t="e">
        <f>VLOOKUP(Table2[[#This Row],[500m Position]],Races!$F$3:$G$30,2,0)</f>
        <v>#N/A</v>
      </c>
      <c r="AR67" s="37"/>
      <c r="AS67" s="37"/>
      <c r="AT67" s="37" t="e">
        <f>VLOOKUP(Table2[[#This Row],[200m Position Race 4]],Races!$F$3:$G$30,2,0)</f>
        <v>#N/A</v>
      </c>
      <c r="AU67" s="37"/>
      <c r="AV67" s="37"/>
      <c r="AW67" s="37" t="e">
        <f>VLOOKUP(Table2[[#This Row],[100m Position Race 4 ]],Races!$F$3:$G$30,2,0)</f>
        <v>#N/A</v>
      </c>
      <c r="AX67" s="37" t="e">
        <f>Table2[[#This Row],[100m Points Race 4 ]]+Table2[[#This Row],[200m Points Race 4]]+Table2[[#This Row],[500m Points]]</f>
        <v>#N/A</v>
      </c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67" s="9">
        <f>Table2[[#This Row],[Final Points race 1]]+Table2[[#This Row],[Final Points race 2]]+Table2[[#This Row],[Final POINTS Race 4 ]]+Table2[[#This Row],[Final POINTS Race 5]]+Table2[[#This Row],[Final POINTS Race 6]]</f>
        <v>0</v>
      </c>
      <c r="BX6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6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67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68" spans="1:78" s="42" customFormat="1" ht="16.5" hidden="1" customHeight="1" thickBot="1">
      <c r="A68" s="6">
        <v>12</v>
      </c>
      <c r="B68" s="189" t="s">
        <v>9</v>
      </c>
      <c r="C68" s="185" t="s">
        <v>14</v>
      </c>
      <c r="D68" s="19">
        <v>38926</v>
      </c>
      <c r="E68" s="184" t="s">
        <v>466</v>
      </c>
      <c r="F68" s="10" t="s">
        <v>76</v>
      </c>
      <c r="G68" s="10" t="s">
        <v>13</v>
      </c>
      <c r="H68" s="201">
        <v>10481</v>
      </c>
      <c r="I68" s="93" t="e">
        <f>VLOOKUP(Table2[[#This Row],[GCU Number]],'race 5'!$B$2:$G$48,1,0)</f>
        <v>#N/A</v>
      </c>
      <c r="J68" s="11">
        <v>24</v>
      </c>
      <c r="K68" s="7"/>
      <c r="L68" s="7"/>
      <c r="M68" s="11" t="e">
        <f>VLOOKUP(Table2[[#This Row],[LD Place Race1]],Races!$F$3:$G$30,2,0)</f>
        <v>#N/A</v>
      </c>
      <c r="N68" s="11"/>
      <c r="O68" s="11"/>
      <c r="P68" s="11" t="e">
        <f>VLOOKUP(Table2[[#This Row],[500m Place Race1]],Races!$F$3:$G$30,2,0)</f>
        <v>#N/A</v>
      </c>
      <c r="Q68" s="7"/>
      <c r="R68" s="7"/>
      <c r="S68" s="11" t="e">
        <f>VLOOKUP(Table2[[#This Row],[200m Place Race1]],Races!$F$3:$G$30,2,0)</f>
        <v>#N/A</v>
      </c>
      <c r="T68" s="7" t="e">
        <f>Table2[[#This Row],[200m Points1]]+Table2[[#This Row],[500m Points 1]]+Table2[[#This Row],[LD Points1]]</f>
        <v>#N/A</v>
      </c>
      <c r="U68" s="7"/>
      <c r="V68" s="8"/>
      <c r="W68" s="7"/>
      <c r="X68" s="7"/>
      <c r="Y68" s="11" t="e">
        <f>VLOOKUP(Table2[[#This Row],[LD Place Race 2]],Races!$F$3:$G$30,2,0)</f>
        <v>#N/A</v>
      </c>
      <c r="Z68" s="7"/>
      <c r="AA68" s="7"/>
      <c r="AB68" s="11" t="e">
        <f>VLOOKUP(Table2[[#This Row],[500m Place Race 2]],Races!$F$3:$G$30,2,0)</f>
        <v>#N/A</v>
      </c>
      <c r="AC68" s="7"/>
      <c r="AD68" s="7"/>
      <c r="AE68" s="11" t="e">
        <f>VLOOKUP(Table2[[#This Row],[200m Race 2 Place]],Races!$F$3:$G$30,2,0)</f>
        <v>#N/A</v>
      </c>
      <c r="AF68" s="11"/>
      <c r="AG68" s="7"/>
      <c r="AH68" s="11" t="e">
        <f>VLOOKUP(Table2[[#This Row],[100m Place Race 2]],Races!$F$3:$G$30,2,0)</f>
        <v>#N/A</v>
      </c>
      <c r="AI68" s="11" t="e">
        <f>Table2[[#This Row],[100m POINTS Race 2]]+Table2[[#This Row],[200m POINTS RACE 2]]+Table2[[#This Row],[500m Points Race 2]]+Table2[[#This Row],[LD Points Race 2]]</f>
        <v>#N/A</v>
      </c>
      <c r="AJ68" s="11"/>
      <c r="AK68" s="11"/>
      <c r="AL68" s="7"/>
      <c r="AM68" s="7"/>
      <c r="AN68" s="7"/>
      <c r="AO68" s="7"/>
      <c r="AP68" s="7"/>
      <c r="AQ68" s="7" t="e">
        <f>VLOOKUP(Table2[[#This Row],[500m Position]],Races!$F$3:$G$30,2,0)</f>
        <v>#N/A</v>
      </c>
      <c r="AR68" s="7"/>
      <c r="AS68" s="7"/>
      <c r="AT68" s="7" t="e">
        <f>VLOOKUP(Table2[[#This Row],[200m Position Race 4]],Races!$F$3:$G$30,2,0)</f>
        <v>#N/A</v>
      </c>
      <c r="AU68" s="7"/>
      <c r="AV68" s="7"/>
      <c r="AW68" s="7" t="e">
        <f>VLOOKUP(Table2[[#This Row],[100m Position Race 4 ]],Races!$F$3:$G$30,2,0)</f>
        <v>#N/A</v>
      </c>
      <c r="AX68" s="7" t="e">
        <f>Table2[[#This Row],[100m Points Race 4 ]]+Table2[[#This Row],[200m Points Race 4]]+Table2[[#This Row],[500m Points]]</f>
        <v>#N/A</v>
      </c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68" s="9">
        <f>Table2[[#This Row],[Final Points race 1]]+Table2[[#This Row],[Final Points race 2]]+Table2[[#This Row],[Final POINTS Race 4 ]]+Table2[[#This Row],[Final POINTS Race 5]]+Table2[[#This Row],[Final POINTS Race 6]]</f>
        <v>0</v>
      </c>
      <c r="BX6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6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6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69" spans="1:78" s="42" customFormat="1" ht="16.5" hidden="1" customHeight="1" thickBot="1">
      <c r="A69" s="6">
        <v>12</v>
      </c>
      <c r="B69" s="10" t="s">
        <v>9</v>
      </c>
      <c r="C69" s="185" t="s">
        <v>1161</v>
      </c>
      <c r="D69" s="19"/>
      <c r="E69" s="10" t="s">
        <v>246</v>
      </c>
      <c r="F69" s="10"/>
      <c r="G69" s="28" t="s">
        <v>13</v>
      </c>
      <c r="H69" s="191">
        <v>11369</v>
      </c>
      <c r="I69" s="93">
        <f>VLOOKUP(Table2[[#This Row],[GCU Number]],'race 5'!$B$2:$G$48,1,0)</f>
        <v>11369</v>
      </c>
      <c r="J69" s="11">
        <v>40</v>
      </c>
      <c r="K69" s="40"/>
      <c r="L69" s="7"/>
      <c r="M69" s="11"/>
      <c r="N69" s="11"/>
      <c r="O69" s="11"/>
      <c r="P69" s="11"/>
      <c r="Q69" s="40"/>
      <c r="R69" s="7"/>
      <c r="S69" s="11"/>
      <c r="T69" s="40"/>
      <c r="U69" s="7"/>
      <c r="V69" s="8"/>
      <c r="W69" s="40" t="s">
        <v>424</v>
      </c>
      <c r="X69" s="7"/>
      <c r="Y69" s="7"/>
      <c r="Z69" s="40" t="s">
        <v>1318</v>
      </c>
      <c r="AA69" s="7">
        <v>18</v>
      </c>
      <c r="AB69" s="7">
        <f>VLOOKUP(Table2[[#This Row],[500m Place Race 2]],Races!$F$3:$G$30,2,0)</f>
        <v>3</v>
      </c>
      <c r="AC69" s="268" t="s">
        <v>1334</v>
      </c>
      <c r="AD69" s="7">
        <v>19</v>
      </c>
      <c r="AE69" s="7">
        <f>VLOOKUP(Table2[[#This Row],[200m Race 2 Place]],Races!$F$3:$G$30,2,0)</f>
        <v>2</v>
      </c>
      <c r="AF69" s="300">
        <v>46.24</v>
      </c>
      <c r="AG69" s="40">
        <v>15</v>
      </c>
      <c r="AH69" s="7">
        <f>VLOOKUP(Table2[[#This Row],[100m Place Race 2]],Races!$F$3:$G$30,2,0)</f>
        <v>6</v>
      </c>
      <c r="AI69" s="11">
        <f>Table2[[#This Row],[100m POINTS Race 2]]+Table2[[#This Row],[200m POINTS RACE 2]]+Table2[[#This Row],[500m Points Race 2]]+Table2[[#This Row],[LD Points Race 2]]</f>
        <v>11</v>
      </c>
      <c r="AJ69" s="11">
        <v>19</v>
      </c>
      <c r="AK69" s="11">
        <f>VLOOKUP(Table2[[#This Row],[Race 2 Overall Position]],Races!$F$3:$G$30,2,0)</f>
        <v>2</v>
      </c>
      <c r="AL69" s="40"/>
      <c r="AM69" s="7"/>
      <c r="AN69" s="40"/>
      <c r="AO69" s="7"/>
      <c r="AP69" s="40"/>
      <c r="AQ69" s="7"/>
      <c r="AR69" s="40"/>
      <c r="AS69" s="7"/>
      <c r="AT69" s="40"/>
      <c r="AU69" s="7"/>
      <c r="AV69" s="40"/>
      <c r="AW69" s="7"/>
      <c r="AX69" s="7"/>
      <c r="AY69" s="7"/>
      <c r="AZ69" s="7"/>
      <c r="BA69" s="40" t="s">
        <v>1953</v>
      </c>
      <c r="BB69" s="40">
        <v>10</v>
      </c>
      <c r="BC69" s="7">
        <f>VLOOKUP(Table2[[#This Row],[Total Position Race 5]],Races!$F$3:$G$30,2,0)</f>
        <v>11</v>
      </c>
      <c r="BD69" s="40"/>
      <c r="BE69" s="7"/>
      <c r="BF69" s="40"/>
      <c r="BG69" s="7"/>
      <c r="BH69" s="40"/>
      <c r="BI69" s="7"/>
      <c r="BJ69" s="40"/>
      <c r="BK69" s="7"/>
      <c r="BL69" s="40"/>
      <c r="BM69" s="7"/>
      <c r="BN69" s="40"/>
      <c r="BO69" s="7"/>
      <c r="BP69" s="40"/>
      <c r="BQ69" s="7"/>
      <c r="BR69" s="40"/>
      <c r="BS69" s="7"/>
      <c r="BT69" s="40"/>
      <c r="BU69" s="7"/>
      <c r="BV6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69" s="9">
        <f>Table2[[#This Row],[Final Points race 1]]+Table2[[#This Row],[Final Points race 2]]+Table2[[#This Row],[Final POINTS Race 4 ]]+Table2[[#This Row],[Final POINTS Race 5]]+Table2[[#This Row],[Final POINTS Race 6]]</f>
        <v>13</v>
      </c>
      <c r="BX69" s="9" t="e">
        <f>SMALL(#REF!,1)</f>
        <v>#REF!</v>
      </c>
      <c r="BY69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69" s="117">
        <f>IF(Table2[[#This Row],[Races completed]]=$BZ$1,Table2[[#This Row],[Total Points 2018]]-Table2[[#This Row],[Lowest]],Table2[[#This Row],[Total Points 2018]])</f>
        <v>13</v>
      </c>
    </row>
    <row r="70" spans="1:78" s="42" customFormat="1" ht="16.5" hidden="1" customHeight="1" thickBot="1">
      <c r="A70" s="124">
        <v>12</v>
      </c>
      <c r="B70" s="184" t="s">
        <v>9</v>
      </c>
      <c r="C70" s="185" t="s">
        <v>710</v>
      </c>
      <c r="D70" s="124"/>
      <c r="E70" s="124" t="s">
        <v>76</v>
      </c>
      <c r="F70" s="6" t="s">
        <v>76</v>
      </c>
      <c r="G70" s="124" t="s">
        <v>24</v>
      </c>
      <c r="H70" s="199">
        <v>11029</v>
      </c>
      <c r="I70" s="93" t="e">
        <f>VLOOKUP(Table2[[#This Row],[GCU Number]],'race 5'!$B$2:$G$48,1,0)</f>
        <v>#N/A</v>
      </c>
      <c r="J70" s="11"/>
      <c r="K70" s="105"/>
      <c r="L70" s="101"/>
      <c r="M70" s="100"/>
      <c r="N70" s="100"/>
      <c r="O70" s="100"/>
      <c r="P70" s="100" t="e">
        <f>VLOOKUP(Table2[[#This Row],[500m Place Race1]],Races!$F$3:$G$30,2,0)</f>
        <v>#N/A</v>
      </c>
      <c r="Q70" s="105"/>
      <c r="R70" s="101"/>
      <c r="S70" s="100"/>
      <c r="T70" s="105" t="e">
        <f>Table2[[#This Row],[200m Points1]]+Table2[[#This Row],[500m Points 1]]+Table2[[#This Row],[LD Points1]]</f>
        <v>#N/A</v>
      </c>
      <c r="U70" s="101"/>
      <c r="V70" s="102"/>
      <c r="W70" s="105"/>
      <c r="X70" s="101"/>
      <c r="Y70" s="103" t="e">
        <f>VLOOKUP(Table2[[#This Row],[LD Place Race 2]],Races!$F$3:$G$30,2,0)</f>
        <v>#N/A</v>
      </c>
      <c r="Z70" s="105"/>
      <c r="AA70" s="101"/>
      <c r="AB70" s="103" t="e">
        <f>VLOOKUP(Table2[[#This Row],[500m Place Race 2]],Races!$F$3:$G$30,2,0)</f>
        <v>#N/A</v>
      </c>
      <c r="AC70" s="105"/>
      <c r="AD70" s="101"/>
      <c r="AE70" s="103" t="e">
        <f>VLOOKUP(Table2[[#This Row],[200m Race 2 Place]],Races!$F$3:$G$30,2,0)</f>
        <v>#N/A</v>
      </c>
      <c r="AF70" s="100"/>
      <c r="AG70" s="105"/>
      <c r="AH70" s="100" t="e">
        <f>VLOOKUP(Table2[[#This Row],[100m Place Race 2]],Races!$F$3:$G$30,2,0)</f>
        <v>#N/A</v>
      </c>
      <c r="AI70" s="100" t="e">
        <f>Table2[[#This Row],[100m POINTS Race 2]]+Table2[[#This Row],[200m POINTS RACE 2]]+Table2[[#This Row],[500m Points Race 2]]+Table2[[#This Row],[LD Points Race 2]]</f>
        <v>#N/A</v>
      </c>
      <c r="AJ70" s="100"/>
      <c r="AK70" s="103"/>
      <c r="AL70" s="105"/>
      <c r="AM70" s="101"/>
      <c r="AN70" s="105"/>
      <c r="AO70" s="101"/>
      <c r="AP70" s="105"/>
      <c r="AQ70" s="101" t="e">
        <f>VLOOKUP(Table2[[#This Row],[500m Position]],Races!$F$3:$G$30,2,0)</f>
        <v>#N/A</v>
      </c>
      <c r="AR70" s="105"/>
      <c r="AS70" s="101"/>
      <c r="AT70" s="105" t="e">
        <f>VLOOKUP(Table2[[#This Row],[200m Position Race 4]],Races!$F$3:$G$30,2,0)</f>
        <v>#N/A</v>
      </c>
      <c r="AU70" s="101"/>
      <c r="AV70" s="105"/>
      <c r="AW70" s="101" t="e">
        <f>VLOOKUP(Table2[[#This Row],[100m Position Race 4 ]],Races!$F$3:$G$30,2,0)</f>
        <v>#N/A</v>
      </c>
      <c r="AX70" s="101" t="e">
        <f>Table2[[#This Row],[100m Points Race 4 ]]+Table2[[#This Row],[200m Points Race 4]]+Table2[[#This Row],[500m Points]]</f>
        <v>#N/A</v>
      </c>
      <c r="AY70" s="101"/>
      <c r="AZ70" s="101"/>
      <c r="BA70" s="105"/>
      <c r="BB70" s="105"/>
      <c r="BC70" s="101"/>
      <c r="BD70" s="105"/>
      <c r="BE70" s="101"/>
      <c r="BF70" s="105"/>
      <c r="BG70" s="101"/>
      <c r="BH70" s="105"/>
      <c r="BI70" s="101"/>
      <c r="BJ70" s="105"/>
      <c r="BK70" s="101"/>
      <c r="BL70" s="105"/>
      <c r="BM70" s="101"/>
      <c r="BN70" s="105"/>
      <c r="BO70" s="101"/>
      <c r="BP70" s="105"/>
      <c r="BQ70" s="101"/>
      <c r="BR70" s="105"/>
      <c r="BS70" s="101"/>
      <c r="BT70" s="105"/>
      <c r="BU70" s="101"/>
      <c r="BV7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70" s="9">
        <f>Table2[[#This Row],[Final Points race 1]]+Table2[[#This Row],[Final Points race 2]]+Table2[[#This Row],[Final POINTS Race 4 ]]+Table2[[#This Row],[Final POINTS Race 5]]+Table2[[#This Row],[Final POINTS Race 6]]</f>
        <v>0</v>
      </c>
      <c r="BX7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7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7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71" spans="1:78" s="42" customFormat="1" ht="16.5" hidden="1" customHeight="1" thickBot="1">
      <c r="A71" s="6">
        <v>12</v>
      </c>
      <c r="B71" s="189" t="s">
        <v>9</v>
      </c>
      <c r="C71" s="185" t="s">
        <v>135</v>
      </c>
      <c r="D71" s="19">
        <v>39191</v>
      </c>
      <c r="E71" s="10" t="s">
        <v>467</v>
      </c>
      <c r="F71" s="10" t="s">
        <v>76</v>
      </c>
      <c r="G71" s="29" t="s">
        <v>11</v>
      </c>
      <c r="H71" s="201">
        <v>10855</v>
      </c>
      <c r="I71" s="93" t="e">
        <f>VLOOKUP(Table2[[#This Row],[GCU Number]],'race 5'!$B$2:$G$48,1,0)</f>
        <v>#N/A</v>
      </c>
      <c r="J71" s="11">
        <v>5</v>
      </c>
      <c r="K71" s="7"/>
      <c r="L71" s="7"/>
      <c r="M71" s="11" t="e">
        <f>VLOOKUP(Table2[[#This Row],[LD Place Race1]],Races!$F$3:$G$30,2,0)</f>
        <v>#N/A</v>
      </c>
      <c r="N71" s="11"/>
      <c r="O71" s="11"/>
      <c r="P71" s="11" t="e">
        <f>VLOOKUP(Table2[[#This Row],[500m Place Race1]],Races!$F$3:$G$30,2,0)</f>
        <v>#N/A</v>
      </c>
      <c r="Q71" s="7"/>
      <c r="R71" s="7"/>
      <c r="S71" s="11" t="e">
        <f>VLOOKUP(Table2[[#This Row],[200m Place Race1]],Races!$F$3:$G$30,2,0)</f>
        <v>#N/A</v>
      </c>
      <c r="T71" s="7" t="e">
        <f>Table2[[#This Row],[200m Points1]]+Table2[[#This Row],[500m Points 1]]+Table2[[#This Row],[LD Points1]]</f>
        <v>#N/A</v>
      </c>
      <c r="U71" s="7"/>
      <c r="V71" s="8"/>
      <c r="W71" s="7"/>
      <c r="X71" s="7"/>
      <c r="Y71" s="7" t="e">
        <f>VLOOKUP(Table2[[#This Row],[LD Place Race 2]],Races!$F$3:$G$30,2,0)</f>
        <v>#N/A</v>
      </c>
      <c r="Z71" s="7"/>
      <c r="AA71" s="7"/>
      <c r="AB71" s="7" t="e">
        <f>VLOOKUP(Table2[[#This Row],[500m Place Race 2]],Races!$F$3:$G$30,2,0)</f>
        <v>#N/A</v>
      </c>
      <c r="AC71" s="7"/>
      <c r="AD71" s="7"/>
      <c r="AE71" s="7" t="e">
        <f>VLOOKUP(Table2[[#This Row],[200m Race 2 Place]],Races!$F$3:$G$30,2,0)</f>
        <v>#N/A</v>
      </c>
      <c r="AF71" s="9"/>
      <c r="AG71" s="7"/>
      <c r="AH71" s="7" t="e">
        <f>VLOOKUP(Table2[[#This Row],[100m Place Race 2]],Races!$F$3:$G$30,2,0)</f>
        <v>#N/A</v>
      </c>
      <c r="AI71" s="11" t="e">
        <f>Table2[[#This Row],[100m POINTS Race 2]]+Table2[[#This Row],[200m POINTS RACE 2]]+Table2[[#This Row],[500m Points Race 2]]+Table2[[#This Row],[LD Points Race 2]]</f>
        <v>#N/A</v>
      </c>
      <c r="AJ71" s="11"/>
      <c r="AK71" s="11"/>
      <c r="AL71" s="7"/>
      <c r="AM71" s="7"/>
      <c r="AN71" s="7"/>
      <c r="AO71" s="7"/>
      <c r="AP71" s="7"/>
      <c r="AQ71" s="7" t="e">
        <f>VLOOKUP(Table2[[#This Row],[500m Position]],Races!$F$3:$G$30,2,0)</f>
        <v>#N/A</v>
      </c>
      <c r="AR71" s="7"/>
      <c r="AS71" s="7"/>
      <c r="AT71" s="7" t="e">
        <f>VLOOKUP(Table2[[#This Row],[200m Position Race 4]],Races!$F$3:$G$30,2,0)</f>
        <v>#N/A</v>
      </c>
      <c r="AU71" s="7"/>
      <c r="AV71" s="7"/>
      <c r="AW71" s="7" t="e">
        <f>VLOOKUP(Table2[[#This Row],[100m Position Race 4 ]],Races!$F$3:$G$30,2,0)</f>
        <v>#N/A</v>
      </c>
      <c r="AX71" s="7" t="e">
        <f>Table2[[#This Row],[100m Points Race 4 ]]+Table2[[#This Row],[200m Points Race 4]]+Table2[[#This Row],[500m Points]]</f>
        <v>#N/A</v>
      </c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71" s="9">
        <f>Table2[[#This Row],[Final Points race 1]]+Table2[[#This Row],[Final Points race 2]]+Table2[[#This Row],[Final POINTS Race 4 ]]+Table2[[#This Row],[Final POINTS Race 5]]+Table2[[#This Row],[Final POINTS Race 6]]</f>
        <v>0</v>
      </c>
      <c r="BX7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7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7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72" spans="1:78" s="42" customFormat="1" ht="16.5" hidden="1" customHeight="1" thickBot="1">
      <c r="A72" s="6">
        <v>12</v>
      </c>
      <c r="B72" s="94" t="s">
        <v>9</v>
      </c>
      <c r="C72" s="185" t="s">
        <v>196</v>
      </c>
      <c r="D72" s="19">
        <v>39389</v>
      </c>
      <c r="E72" s="94" t="s">
        <v>197</v>
      </c>
      <c r="F72" s="6" t="s">
        <v>76</v>
      </c>
      <c r="G72" s="28" t="s">
        <v>13</v>
      </c>
      <c r="H72" s="191"/>
      <c r="I72" s="93" t="e">
        <f>VLOOKUP(Table2[[#This Row],[GCU Number]],'race 5'!$B$2:$G$48,1,0)</f>
        <v>#N/A</v>
      </c>
      <c r="J72" s="11"/>
      <c r="K72" s="40"/>
      <c r="L72" s="7"/>
      <c r="M72" s="11" t="e">
        <f>VLOOKUP(Table2[[#This Row],[LD Place Race1]],Races!$F$3:$G$30,2,0)</f>
        <v>#N/A</v>
      </c>
      <c r="N72" s="11"/>
      <c r="O72" s="11"/>
      <c r="P72" s="11" t="e">
        <f>VLOOKUP(Table2[[#This Row],[500m Place Race1]],Races!$F$3:$G$30,2,0)</f>
        <v>#N/A</v>
      </c>
      <c r="Q72" s="40"/>
      <c r="R72" s="7"/>
      <c r="S72" s="11" t="e">
        <f>VLOOKUP(Table2[[#This Row],[200m Place Race1]],Races!$F$3:$G$30,2,0)</f>
        <v>#N/A</v>
      </c>
      <c r="T72" s="40" t="e">
        <f>Table2[[#This Row],[200m Points1]]+Table2[[#This Row],[500m Points 1]]+Table2[[#This Row],[LD Points1]]</f>
        <v>#N/A</v>
      </c>
      <c r="U72" s="7"/>
      <c r="V72" s="8"/>
      <c r="W72" s="40"/>
      <c r="X72" s="7"/>
      <c r="Y72" s="7" t="e">
        <f>VLOOKUP(Table2[[#This Row],[LD Place Race 2]],Races!$F$3:$G$30,2,0)</f>
        <v>#N/A</v>
      </c>
      <c r="Z72" s="40"/>
      <c r="AA72" s="7"/>
      <c r="AB72" s="7" t="e">
        <f>VLOOKUP(Table2[[#This Row],[500m Place Race 2]],Races!$F$3:$G$30,2,0)</f>
        <v>#N/A</v>
      </c>
      <c r="AC72" s="40"/>
      <c r="AD72" s="7"/>
      <c r="AE72" s="7" t="e">
        <f>VLOOKUP(Table2[[#This Row],[200m Race 2 Place]],Races!$F$3:$G$30,2,0)</f>
        <v>#N/A</v>
      </c>
      <c r="AF72" s="11"/>
      <c r="AG72" s="40"/>
      <c r="AH72" s="7" t="e">
        <f>VLOOKUP(Table2[[#This Row],[100m Place Race 2]],Races!$F$3:$G$30,2,0)</f>
        <v>#N/A</v>
      </c>
      <c r="AI72" s="11" t="e">
        <f>Table2[[#This Row],[100m POINTS Race 2]]+Table2[[#This Row],[200m POINTS RACE 2]]+Table2[[#This Row],[500m Points Race 2]]+Table2[[#This Row],[LD Points Race 2]]</f>
        <v>#N/A</v>
      </c>
      <c r="AJ72" s="11"/>
      <c r="AK72" s="11"/>
      <c r="AL72" s="40"/>
      <c r="AM72" s="7"/>
      <c r="AN72" s="40"/>
      <c r="AO72" s="7"/>
      <c r="AP72" s="40"/>
      <c r="AQ72" s="7" t="e">
        <f>VLOOKUP(Table2[[#This Row],[500m Position]],Races!$F$3:$G$30,2,0)</f>
        <v>#N/A</v>
      </c>
      <c r="AR72" s="40"/>
      <c r="AS72" s="7"/>
      <c r="AT72" s="40" t="e">
        <f>VLOOKUP(Table2[[#This Row],[200m Position Race 4]],Races!$F$3:$G$30,2,0)</f>
        <v>#N/A</v>
      </c>
      <c r="AU72" s="7"/>
      <c r="AV72" s="40"/>
      <c r="AW72" s="7" t="e">
        <f>VLOOKUP(Table2[[#This Row],[100m Position Race 4 ]],Races!$F$3:$G$30,2,0)</f>
        <v>#N/A</v>
      </c>
      <c r="AX72" s="7" t="e">
        <f>Table2[[#This Row],[100m Points Race 4 ]]+Table2[[#This Row],[200m Points Race 4]]+Table2[[#This Row],[500m Points]]</f>
        <v>#N/A</v>
      </c>
      <c r="AY72" s="7"/>
      <c r="AZ72" s="7"/>
      <c r="BA72" s="40"/>
      <c r="BB72" s="40"/>
      <c r="BC72" s="7"/>
      <c r="BD72" s="40"/>
      <c r="BE72" s="7"/>
      <c r="BF72" s="40"/>
      <c r="BG72" s="7"/>
      <c r="BH72" s="40"/>
      <c r="BI72" s="7"/>
      <c r="BJ72" s="40"/>
      <c r="BK72" s="7"/>
      <c r="BL72" s="40"/>
      <c r="BM72" s="7"/>
      <c r="BN72" s="40"/>
      <c r="BO72" s="7"/>
      <c r="BP72" s="40"/>
      <c r="BQ72" s="7"/>
      <c r="BR72" s="40"/>
      <c r="BS72" s="7"/>
      <c r="BT72" s="40"/>
      <c r="BU72" s="7"/>
      <c r="BV7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72" s="9">
        <f>Table2[[#This Row],[Final Points race 1]]+Table2[[#This Row],[Final Points race 2]]+Table2[[#This Row],[Final POINTS Race 4 ]]+Table2[[#This Row],[Final POINTS Race 5]]+Table2[[#This Row],[Final POINTS Race 6]]</f>
        <v>0</v>
      </c>
      <c r="BX7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7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7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73" spans="1:78" s="42" customFormat="1" ht="16.5" hidden="1" customHeight="1" thickBot="1">
      <c r="A73" s="6">
        <v>12</v>
      </c>
      <c r="B73" s="10" t="s">
        <v>9</v>
      </c>
      <c r="C73" s="185" t="s">
        <v>1164</v>
      </c>
      <c r="D73" s="19"/>
      <c r="E73" s="137"/>
      <c r="F73" s="10"/>
      <c r="G73" s="28" t="s">
        <v>11</v>
      </c>
      <c r="H73" s="191"/>
      <c r="I73" s="93" t="e">
        <f>VLOOKUP(Table2[[#This Row],[GCU Number]],'race 5'!$B$2:$G$48,1,0)</f>
        <v>#N/A</v>
      </c>
      <c r="J73" s="11">
        <v>65</v>
      </c>
      <c r="K73" s="40"/>
      <c r="L73" s="11"/>
      <c r="M73" s="11" t="e">
        <f>VLOOKUP(Table2[[#This Row],[LD Place Race1]],Races!$F$3:$G$30,2,0)</f>
        <v>#N/A</v>
      </c>
      <c r="N73" s="11"/>
      <c r="O73" s="11"/>
      <c r="P73" s="11" t="e">
        <f>VLOOKUP(Table2[[#This Row],[500m Place Race1]],Races!$F$3:$G$30,2,0)</f>
        <v>#N/A</v>
      </c>
      <c r="Q73" s="40"/>
      <c r="R73" s="11"/>
      <c r="S73" s="11" t="e">
        <f>VLOOKUP(Table2[[#This Row],[200m Place Race1]],Races!$F$3:$G$30,2,0)</f>
        <v>#N/A</v>
      </c>
      <c r="T73" s="40" t="e">
        <f>Table2[[#This Row],[200m Points1]]+Table2[[#This Row],[500m Points 1]]+Table2[[#This Row],[LD Points1]]</f>
        <v>#N/A</v>
      </c>
      <c r="U73" s="11"/>
      <c r="V73" s="8"/>
      <c r="W73" s="40"/>
      <c r="X73" s="7"/>
      <c r="Y73" s="11" t="e">
        <f>VLOOKUP(Table2[[#This Row],[LD Place Race 2]],Races!$F$3:$G$30,2,0)</f>
        <v>#N/A</v>
      </c>
      <c r="Z73" s="40"/>
      <c r="AA73" s="7"/>
      <c r="AB73" s="11" t="e">
        <f>VLOOKUP(Table2[[#This Row],[500m Place Race 2]],Races!$F$3:$G$30,2,0)</f>
        <v>#N/A</v>
      </c>
      <c r="AC73" s="40"/>
      <c r="AD73" s="7"/>
      <c r="AE73" s="11" t="e">
        <f>VLOOKUP(Table2[[#This Row],[200m Race 2 Place]],Races!$F$3:$G$30,2,0)</f>
        <v>#N/A</v>
      </c>
      <c r="AF73" s="296"/>
      <c r="AG73" s="40"/>
      <c r="AH73" s="11" t="e">
        <f>VLOOKUP(Table2[[#This Row],[100m Place Race 2]],Races!$F$3:$G$30,2,0)</f>
        <v>#N/A</v>
      </c>
      <c r="AI73" s="11" t="e">
        <f>Table2[[#This Row],[100m POINTS Race 2]]+Table2[[#This Row],[200m POINTS RACE 2]]+Table2[[#This Row],[500m Points Race 2]]+Table2[[#This Row],[LD Points Race 2]]</f>
        <v>#N/A</v>
      </c>
      <c r="AJ73" s="11"/>
      <c r="AK73" s="11"/>
      <c r="AL73" s="40"/>
      <c r="AM73" s="11"/>
      <c r="AN73" s="40"/>
      <c r="AO73" s="11"/>
      <c r="AP73" s="40"/>
      <c r="AQ73" s="11" t="e">
        <f>VLOOKUP(Table2[[#This Row],[500m Position]],Races!$F$3:$G$30,2,0)</f>
        <v>#N/A</v>
      </c>
      <c r="AR73" s="40"/>
      <c r="AS73" s="11"/>
      <c r="AT73" s="40" t="e">
        <f>VLOOKUP(Table2[[#This Row],[200m Position Race 4]],Races!$F$3:$G$30,2,0)</f>
        <v>#N/A</v>
      </c>
      <c r="AU73" s="11"/>
      <c r="AV73" s="40"/>
      <c r="AW73" s="11" t="e">
        <f>VLOOKUP(Table2[[#This Row],[100m Position Race 4 ]],Races!$F$3:$G$30,2,0)</f>
        <v>#N/A</v>
      </c>
      <c r="AX73" s="11" t="e">
        <f>Table2[[#This Row],[100m Points Race 4 ]]+Table2[[#This Row],[200m Points Race 4]]+Table2[[#This Row],[500m Points]]</f>
        <v>#N/A</v>
      </c>
      <c r="AY73" s="11"/>
      <c r="AZ73" s="11"/>
      <c r="BA73" s="40"/>
      <c r="BB73" s="40"/>
      <c r="BC73" s="11"/>
      <c r="BD73" s="40"/>
      <c r="BE73" s="11"/>
      <c r="BF73" s="40"/>
      <c r="BG73" s="11"/>
      <c r="BH73" s="40"/>
      <c r="BI73" s="11"/>
      <c r="BJ73" s="40"/>
      <c r="BK73" s="11"/>
      <c r="BL73" s="40"/>
      <c r="BM73" s="11"/>
      <c r="BN73" s="40"/>
      <c r="BO73" s="11"/>
      <c r="BP73" s="40"/>
      <c r="BQ73" s="11"/>
      <c r="BR73" s="40"/>
      <c r="BS73" s="11"/>
      <c r="BT73" s="40"/>
      <c r="BU73" s="11"/>
      <c r="BV7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73" s="9">
        <f>Table2[[#This Row],[Final Points race 1]]+Table2[[#This Row],[Final Points race 2]]+Table2[[#This Row],[Final POINTS Race 4 ]]+Table2[[#This Row],[Final POINTS Race 5]]+Table2[[#This Row],[Final POINTS Race 6]]</f>
        <v>0</v>
      </c>
      <c r="BX73" s="9" t="e">
        <f>SMALL(#REF!,1)</f>
        <v>#REF!</v>
      </c>
      <c r="BY7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73" s="117">
        <f>IF(Table2[[#This Row],[Races completed]]=$BZ$1,Table2[[#This Row],[Total Points 2018]]-Table2[[#This Row],[Lowest]],Table2[[#This Row],[Total Points 2018]])</f>
        <v>0</v>
      </c>
    </row>
    <row r="74" spans="1:78" s="42" customFormat="1" ht="16.5" hidden="1" customHeight="1" thickBot="1">
      <c r="A74" s="6">
        <v>12</v>
      </c>
      <c r="B74" s="6" t="s">
        <v>9</v>
      </c>
      <c r="C74" s="185" t="s">
        <v>272</v>
      </c>
      <c r="D74" s="19">
        <v>38917</v>
      </c>
      <c r="E74" s="10" t="s">
        <v>467</v>
      </c>
      <c r="F74" s="6" t="s">
        <v>76</v>
      </c>
      <c r="G74" s="29" t="s">
        <v>11</v>
      </c>
      <c r="H74" s="191"/>
      <c r="I74" s="93" t="e">
        <f>VLOOKUP(Table2[[#This Row],[GCU Number]],'race 5'!$B$2:$G$48,1,0)</f>
        <v>#N/A</v>
      </c>
      <c r="J74" s="11"/>
      <c r="K74" s="40"/>
      <c r="L74" s="7"/>
      <c r="M74" s="11" t="e">
        <f>VLOOKUP(Table2[[#This Row],[LD Place Race1]],Races!$F$3:$G$30,2,0)</f>
        <v>#N/A</v>
      </c>
      <c r="N74" s="11"/>
      <c r="O74" s="11"/>
      <c r="P74" s="11" t="e">
        <f>VLOOKUP(Table2[[#This Row],[500m Place Race1]],Races!$F$3:$G$30,2,0)</f>
        <v>#N/A</v>
      </c>
      <c r="Q74" s="40"/>
      <c r="R74" s="7"/>
      <c r="S74" s="11" t="e">
        <f>VLOOKUP(Table2[[#This Row],[200m Place Race1]],Races!$F$3:$G$30,2,0)</f>
        <v>#N/A</v>
      </c>
      <c r="T74" s="40" t="e">
        <f>Table2[[#This Row],[200m Points1]]+Table2[[#This Row],[500m Points 1]]+Table2[[#This Row],[LD Points1]]</f>
        <v>#N/A</v>
      </c>
      <c r="U74" s="7"/>
      <c r="V74" s="8"/>
      <c r="W74" s="40"/>
      <c r="X74" s="7"/>
      <c r="Y74" s="8" t="e">
        <f>VLOOKUP(Table2[[#This Row],[LD Place Race 2]],Races!$F$3:$G$30,2,0)</f>
        <v>#N/A</v>
      </c>
      <c r="Z74" s="40"/>
      <c r="AA74" s="7"/>
      <c r="AB74" s="8" t="e">
        <f>VLOOKUP(Table2[[#This Row],[500m Place Race 2]],Races!$F$3:$G$30,2,0)</f>
        <v>#N/A</v>
      </c>
      <c r="AC74" s="40"/>
      <c r="AD74" s="7"/>
      <c r="AE74" s="8" t="e">
        <f>VLOOKUP(Table2[[#This Row],[200m Race 2 Place]],Races!$F$3:$G$30,2,0)</f>
        <v>#N/A</v>
      </c>
      <c r="AF74" s="9"/>
      <c r="AG74" s="40"/>
      <c r="AH74" s="7" t="e">
        <f>VLOOKUP(Table2[[#This Row],[100m Place Race 2]],Races!$F$3:$G$30,2,0)</f>
        <v>#N/A</v>
      </c>
      <c r="AI74" s="11" t="e">
        <f>Table2[[#This Row],[100m POINTS Race 2]]+Table2[[#This Row],[200m POINTS RACE 2]]+Table2[[#This Row],[500m Points Race 2]]+Table2[[#This Row],[LD Points Race 2]]</f>
        <v>#N/A</v>
      </c>
      <c r="AJ74" s="11"/>
      <c r="AK74" s="9"/>
      <c r="AL74" s="40"/>
      <c r="AM74" s="7"/>
      <c r="AN74" s="40"/>
      <c r="AO74" s="7"/>
      <c r="AP74" s="40"/>
      <c r="AQ74" s="7" t="e">
        <f>VLOOKUP(Table2[[#This Row],[500m Position]],Races!$F$3:$G$30,2,0)</f>
        <v>#N/A</v>
      </c>
      <c r="AR74" s="40"/>
      <c r="AS74" s="7"/>
      <c r="AT74" s="40" t="e">
        <f>VLOOKUP(Table2[[#This Row],[200m Position Race 4]],Races!$F$3:$G$30,2,0)</f>
        <v>#N/A</v>
      </c>
      <c r="AU74" s="7"/>
      <c r="AV74" s="40"/>
      <c r="AW74" s="7" t="e">
        <f>VLOOKUP(Table2[[#This Row],[100m Position Race 4 ]],Races!$F$3:$G$30,2,0)</f>
        <v>#N/A</v>
      </c>
      <c r="AX74" s="7" t="e">
        <f>Table2[[#This Row],[100m Points Race 4 ]]+Table2[[#This Row],[200m Points Race 4]]+Table2[[#This Row],[500m Points]]</f>
        <v>#N/A</v>
      </c>
      <c r="AY74" s="7"/>
      <c r="AZ74" s="7"/>
      <c r="BA74" s="40"/>
      <c r="BB74" s="40"/>
      <c r="BC74" s="7"/>
      <c r="BD74" s="40"/>
      <c r="BE74" s="7"/>
      <c r="BF74" s="40"/>
      <c r="BG74" s="7"/>
      <c r="BH74" s="40"/>
      <c r="BI74" s="7"/>
      <c r="BJ74" s="40"/>
      <c r="BK74" s="7"/>
      <c r="BL74" s="40"/>
      <c r="BM74" s="7"/>
      <c r="BN74" s="40"/>
      <c r="BO74" s="7"/>
      <c r="BP74" s="40"/>
      <c r="BQ74" s="7"/>
      <c r="BR74" s="40"/>
      <c r="BS74" s="7"/>
      <c r="BT74" s="40"/>
      <c r="BU74" s="7"/>
      <c r="BV7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74" s="9">
        <f>Table2[[#This Row],[Final Points race 1]]+Table2[[#This Row],[Final Points race 2]]+Table2[[#This Row],[Final POINTS Race 4 ]]+Table2[[#This Row],[Final POINTS Race 5]]+Table2[[#This Row],[Final POINTS Race 6]]</f>
        <v>0</v>
      </c>
      <c r="BX7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7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7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75" spans="1:78" s="42" customFormat="1" ht="16.5" hidden="1" customHeight="1" thickBot="1">
      <c r="A75" s="6">
        <v>12</v>
      </c>
      <c r="B75" s="189" t="s">
        <v>9</v>
      </c>
      <c r="C75" s="185" t="s">
        <v>214</v>
      </c>
      <c r="D75" s="19">
        <v>38824</v>
      </c>
      <c r="E75" s="10" t="s">
        <v>467</v>
      </c>
      <c r="F75" s="10" t="s">
        <v>76</v>
      </c>
      <c r="G75" s="10" t="s">
        <v>11</v>
      </c>
      <c r="H75" s="201">
        <v>3794</v>
      </c>
      <c r="I75" s="93" t="e">
        <f>VLOOKUP(Table2[[#This Row],[GCU Number]],'race 5'!$B$2:$G$48,1,0)</f>
        <v>#N/A</v>
      </c>
      <c r="J75" s="11">
        <v>33</v>
      </c>
      <c r="K75" s="40"/>
      <c r="L75" s="7"/>
      <c r="M75" s="11" t="e">
        <f>VLOOKUP(Table2[[#This Row],[LD Place Race1]],Races!$F$3:$G$30,2,0)</f>
        <v>#N/A</v>
      </c>
      <c r="N75" s="11"/>
      <c r="O75" s="11"/>
      <c r="P75" s="11" t="e">
        <f>VLOOKUP(Table2[[#This Row],[500m Place Race1]],Races!$F$3:$G$30,2,0)</f>
        <v>#N/A</v>
      </c>
      <c r="Q75" s="40"/>
      <c r="R75" s="7"/>
      <c r="S75" s="11" t="e">
        <f>VLOOKUP(Table2[[#This Row],[200m Place Race1]],Races!$F$3:$G$30,2,0)</f>
        <v>#N/A</v>
      </c>
      <c r="T75" s="40" t="e">
        <f>Table2[[#This Row],[200m Points1]]+Table2[[#This Row],[500m Points 1]]+Table2[[#This Row],[LD Points1]]</f>
        <v>#N/A</v>
      </c>
      <c r="U75" s="7"/>
      <c r="V75" s="8"/>
      <c r="W75" s="40"/>
      <c r="X75" s="7"/>
      <c r="Y75" s="7" t="e">
        <f>VLOOKUP(Table2[[#This Row],[LD Place Race 2]],Races!$F$3:$G$30,2,0)</f>
        <v>#N/A</v>
      </c>
      <c r="Z75" s="40"/>
      <c r="AA75" s="7"/>
      <c r="AB75" s="7" t="e">
        <f>VLOOKUP(Table2[[#This Row],[500m Place Race 2]],Races!$F$3:$G$30,2,0)</f>
        <v>#N/A</v>
      </c>
      <c r="AC75" s="40"/>
      <c r="AD75" s="7"/>
      <c r="AE75" s="7" t="e">
        <f>VLOOKUP(Table2[[#This Row],[200m Race 2 Place]],Races!$F$3:$G$30,2,0)</f>
        <v>#N/A</v>
      </c>
      <c r="AF75" s="11"/>
      <c r="AG75" s="40"/>
      <c r="AH75" s="7" t="e">
        <f>VLOOKUP(Table2[[#This Row],[100m Place Race 2]],Races!$F$3:$G$30,2,0)</f>
        <v>#N/A</v>
      </c>
      <c r="AI75" s="11" t="e">
        <f>Table2[[#This Row],[100m POINTS Race 2]]+Table2[[#This Row],[200m POINTS RACE 2]]+Table2[[#This Row],[500m Points Race 2]]+Table2[[#This Row],[LD Points Race 2]]</f>
        <v>#N/A</v>
      </c>
      <c r="AJ75" s="11"/>
      <c r="AK75" s="11"/>
      <c r="AL75" s="40"/>
      <c r="AM75" s="7"/>
      <c r="AN75" s="40"/>
      <c r="AO75" s="7"/>
      <c r="AP75" s="40"/>
      <c r="AQ75" s="7" t="e">
        <f>VLOOKUP(Table2[[#This Row],[500m Position]],Races!$F$3:$G$30,2,0)</f>
        <v>#N/A</v>
      </c>
      <c r="AR75" s="40"/>
      <c r="AS75" s="7"/>
      <c r="AT75" s="40" t="e">
        <f>VLOOKUP(Table2[[#This Row],[200m Position Race 4]],Races!$F$3:$G$30,2,0)</f>
        <v>#N/A</v>
      </c>
      <c r="AU75" s="7"/>
      <c r="AV75" s="40"/>
      <c r="AW75" s="7" t="e">
        <f>VLOOKUP(Table2[[#This Row],[100m Position Race 4 ]],Races!$F$3:$G$30,2,0)</f>
        <v>#N/A</v>
      </c>
      <c r="AX75" s="7" t="e">
        <f>Table2[[#This Row],[100m Points Race 4 ]]+Table2[[#This Row],[200m Points Race 4]]+Table2[[#This Row],[500m Points]]</f>
        <v>#N/A</v>
      </c>
      <c r="AY75" s="7"/>
      <c r="AZ75" s="7"/>
      <c r="BA75" s="40"/>
      <c r="BB75" s="40"/>
      <c r="BC75" s="7"/>
      <c r="BD75" s="40"/>
      <c r="BE75" s="7"/>
      <c r="BF75" s="40"/>
      <c r="BG75" s="7"/>
      <c r="BH75" s="40"/>
      <c r="BI75" s="7"/>
      <c r="BJ75" s="40"/>
      <c r="BK75" s="7"/>
      <c r="BL75" s="40"/>
      <c r="BM75" s="7"/>
      <c r="BN75" s="40"/>
      <c r="BO75" s="7"/>
      <c r="BP75" s="40"/>
      <c r="BQ75" s="7"/>
      <c r="BR75" s="40"/>
      <c r="BS75" s="7"/>
      <c r="BT75" s="40"/>
      <c r="BU75" s="7"/>
      <c r="BV7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75" s="9">
        <f>Table2[[#This Row],[Final Points race 1]]+Table2[[#This Row],[Final Points race 2]]+Table2[[#This Row],[Final POINTS Race 4 ]]+Table2[[#This Row],[Final POINTS Race 5]]+Table2[[#This Row],[Final POINTS Race 6]]</f>
        <v>0</v>
      </c>
      <c r="BX7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7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7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76" spans="1:78" s="42" customFormat="1" ht="16.5" hidden="1" customHeight="1" thickBot="1">
      <c r="A76" s="10">
        <v>12</v>
      </c>
      <c r="B76" s="94" t="s">
        <v>9</v>
      </c>
      <c r="C76" s="185" t="s">
        <v>227</v>
      </c>
      <c r="D76" s="124"/>
      <c r="E76" s="10" t="s">
        <v>246</v>
      </c>
      <c r="F76" s="10" t="s">
        <v>76</v>
      </c>
      <c r="G76" s="29" t="s">
        <v>13</v>
      </c>
      <c r="H76" s="191"/>
      <c r="I76" s="93" t="e">
        <f>VLOOKUP(Table2[[#This Row],[GCU Number]],'race 5'!$B$2:$G$48,1,0)</f>
        <v>#N/A</v>
      </c>
      <c r="J76" s="11"/>
      <c r="K76" s="40"/>
      <c r="L76" s="11"/>
      <c r="M76" s="11" t="e">
        <f>VLOOKUP(Table2[[#This Row],[LD Place Race1]],Races!$F$3:$G$30,2,0)</f>
        <v>#N/A</v>
      </c>
      <c r="N76" s="11"/>
      <c r="O76" s="11"/>
      <c r="P76" s="11" t="e">
        <f>VLOOKUP(Table2[[#This Row],[500m Place Race1]],Races!$F$3:$G$30,2,0)</f>
        <v>#N/A</v>
      </c>
      <c r="Q76" s="40"/>
      <c r="R76" s="11"/>
      <c r="S76" s="11" t="e">
        <f>VLOOKUP(Table2[[#This Row],[200m Place Race1]],Races!$F$3:$G$30,2,0)</f>
        <v>#N/A</v>
      </c>
      <c r="T76" s="40" t="e">
        <f>Table2[[#This Row],[200m Points1]]+Table2[[#This Row],[500m Points 1]]+Table2[[#This Row],[LD Points1]]</f>
        <v>#N/A</v>
      </c>
      <c r="U76" s="11"/>
      <c r="V76" s="8"/>
      <c r="W76" s="40"/>
      <c r="X76" s="7"/>
      <c r="Y76" s="9" t="e">
        <f>VLOOKUP(Table2[[#This Row],[LD Place Race 2]],Races!$F$3:$G$30,2,0)</f>
        <v>#N/A</v>
      </c>
      <c r="Z76" s="40"/>
      <c r="AA76" s="7"/>
      <c r="AB76" s="9" t="e">
        <f>VLOOKUP(Table2[[#This Row],[500m Place Race 2]],Races!$F$3:$G$30,2,0)</f>
        <v>#N/A</v>
      </c>
      <c r="AC76" s="40"/>
      <c r="AD76" s="7"/>
      <c r="AE76" s="9" t="e">
        <f>VLOOKUP(Table2[[#This Row],[200m Race 2 Place]],Races!$F$3:$G$30,2,0)</f>
        <v>#N/A</v>
      </c>
      <c r="AF76" s="9"/>
      <c r="AG76" s="40"/>
      <c r="AH76" s="11" t="e">
        <f>VLOOKUP(Table2[[#This Row],[100m Place Race 2]],Races!$F$3:$G$30,2,0)</f>
        <v>#N/A</v>
      </c>
      <c r="AI76" s="11" t="e">
        <f>Table2[[#This Row],[100m POINTS Race 2]]+Table2[[#This Row],[200m POINTS RACE 2]]+Table2[[#This Row],[500m Points Race 2]]+Table2[[#This Row],[LD Points Race 2]]</f>
        <v>#N/A</v>
      </c>
      <c r="AJ76" s="11"/>
      <c r="AK76" s="9"/>
      <c r="AL76" s="40"/>
      <c r="AM76" s="11"/>
      <c r="AN76" s="40"/>
      <c r="AO76" s="11"/>
      <c r="AP76" s="40"/>
      <c r="AQ76" s="11" t="e">
        <f>VLOOKUP(Table2[[#This Row],[500m Position]],Races!$F$3:$G$30,2,0)</f>
        <v>#N/A</v>
      </c>
      <c r="AR76" s="40"/>
      <c r="AS76" s="11"/>
      <c r="AT76" s="40" t="e">
        <f>VLOOKUP(Table2[[#This Row],[200m Position Race 4]],Races!$F$3:$G$30,2,0)</f>
        <v>#N/A</v>
      </c>
      <c r="AU76" s="11"/>
      <c r="AV76" s="40"/>
      <c r="AW76" s="11" t="e">
        <f>VLOOKUP(Table2[[#This Row],[100m Position Race 4 ]],Races!$F$3:$G$30,2,0)</f>
        <v>#N/A</v>
      </c>
      <c r="AX76" s="11" t="e">
        <f>Table2[[#This Row],[100m Points Race 4 ]]+Table2[[#This Row],[200m Points Race 4]]+Table2[[#This Row],[500m Points]]</f>
        <v>#N/A</v>
      </c>
      <c r="AY76" s="11"/>
      <c r="AZ76" s="11"/>
      <c r="BA76" s="40"/>
      <c r="BB76" s="40"/>
      <c r="BC76" s="11"/>
      <c r="BD76" s="40"/>
      <c r="BE76" s="11"/>
      <c r="BF76" s="40"/>
      <c r="BG76" s="11"/>
      <c r="BH76" s="40"/>
      <c r="BI76" s="11"/>
      <c r="BJ76" s="40"/>
      <c r="BK76" s="11"/>
      <c r="BL76" s="40"/>
      <c r="BM76" s="11"/>
      <c r="BN76" s="40"/>
      <c r="BO76" s="11"/>
      <c r="BP76" s="40"/>
      <c r="BQ76" s="11"/>
      <c r="BR76" s="40"/>
      <c r="BS76" s="11"/>
      <c r="BT76" s="40"/>
      <c r="BU76" s="11"/>
      <c r="BV7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76" s="9">
        <f>Table2[[#This Row],[Final Points race 1]]+Table2[[#This Row],[Final Points race 2]]+Table2[[#This Row],[Final POINTS Race 4 ]]+Table2[[#This Row],[Final POINTS Race 5]]+Table2[[#This Row],[Final POINTS Race 6]]</f>
        <v>0</v>
      </c>
      <c r="BX7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7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7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77" spans="1:78" s="42" customFormat="1" ht="16.5" hidden="1" customHeight="1" thickBot="1">
      <c r="A77" s="6">
        <v>12</v>
      </c>
      <c r="B77" s="189" t="s">
        <v>9</v>
      </c>
      <c r="C77" s="185" t="s">
        <v>173</v>
      </c>
      <c r="D77" s="19">
        <v>39157</v>
      </c>
      <c r="E77" s="10" t="s">
        <v>119</v>
      </c>
      <c r="F77" s="10" t="s">
        <v>76</v>
      </c>
      <c r="G77" s="10" t="s">
        <v>13</v>
      </c>
      <c r="H77" s="201">
        <v>10921</v>
      </c>
      <c r="I77" s="93" t="e">
        <f>VLOOKUP(Table2[[#This Row],[GCU Number]],'race 5'!$B$2:$G$48,1,0)</f>
        <v>#N/A</v>
      </c>
      <c r="J77" s="11">
        <v>6</v>
      </c>
      <c r="K77" s="7"/>
      <c r="L77" s="7"/>
      <c r="M77" s="11"/>
      <c r="N77" s="11"/>
      <c r="O77" s="11"/>
      <c r="P77" s="11"/>
      <c r="Q77" s="7"/>
      <c r="R77" s="7"/>
      <c r="S77" s="11"/>
      <c r="T77" s="7"/>
      <c r="U77" s="7"/>
      <c r="V77" s="8"/>
      <c r="W77" s="7"/>
      <c r="X77" s="7"/>
      <c r="Y77" s="7" t="e">
        <f>VLOOKUP(Table2[[#This Row],[LD Place Race 2]],Races!$F$3:$G$30,2,0)</f>
        <v>#N/A</v>
      </c>
      <c r="Z77" s="7"/>
      <c r="AA77" s="7"/>
      <c r="AB77" s="7" t="e">
        <f>VLOOKUP(Table2[[#This Row],[500m Place Race 2]],Races!$F$3:$G$30,2,0)</f>
        <v>#N/A</v>
      </c>
      <c r="AC77" s="7"/>
      <c r="AD77" s="7"/>
      <c r="AE77" s="7" t="e">
        <f>VLOOKUP(Table2[[#This Row],[200m Race 2 Place]],Races!$F$3:$G$30,2,0)</f>
        <v>#N/A</v>
      </c>
      <c r="AF77" s="9"/>
      <c r="AG77" s="7"/>
      <c r="AH77" s="7" t="e">
        <f>VLOOKUP(Table2[[#This Row],[100m Place Race 2]],Races!$F$3:$G$30,2,0)</f>
        <v>#N/A</v>
      </c>
      <c r="AI77" s="11" t="e">
        <f>Table2[[#This Row],[100m POINTS Race 2]]+Table2[[#This Row],[200m POINTS RACE 2]]+Table2[[#This Row],[500m Points Race 2]]+Table2[[#This Row],[LD Points Race 2]]</f>
        <v>#N/A</v>
      </c>
      <c r="AJ77" s="11"/>
      <c r="AK77" s="11"/>
      <c r="AL77" s="7"/>
      <c r="AM77" s="7"/>
      <c r="AN77" s="7"/>
      <c r="AO77" s="7"/>
      <c r="AP77" s="7"/>
      <c r="AQ77" s="7" t="e">
        <f>VLOOKUP(Table2[[#This Row],[500m Position]],Races!$F$3:$G$30,2,0)</f>
        <v>#N/A</v>
      </c>
      <c r="AR77" s="7"/>
      <c r="AS77" s="7"/>
      <c r="AT77" s="7" t="e">
        <f>VLOOKUP(Table2[[#This Row],[200m Position Race 4]],Races!$F$3:$G$30,2,0)</f>
        <v>#N/A</v>
      </c>
      <c r="AU77" s="7"/>
      <c r="AV77" s="7"/>
      <c r="AW77" s="7" t="e">
        <f>VLOOKUP(Table2[[#This Row],[100m Position Race 4 ]],Races!$F$3:$G$30,2,0)</f>
        <v>#N/A</v>
      </c>
      <c r="AX77" s="7" t="e">
        <f>Table2[[#This Row],[100m Points Race 4 ]]+Table2[[#This Row],[200m Points Race 4]]+Table2[[#This Row],[500m Points]]</f>
        <v>#N/A</v>
      </c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77" s="9">
        <f>Table2[[#This Row],[Final Points race 1]]+Table2[[#This Row],[Final Points race 2]]+Table2[[#This Row],[Final POINTS Race 4 ]]+Table2[[#This Row],[Final POINTS Race 5]]+Table2[[#This Row],[Final POINTS Race 6]]</f>
        <v>0</v>
      </c>
      <c r="BX7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7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7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78" spans="1:78" s="42" customFormat="1" ht="16.5" customHeight="1" thickBot="1">
      <c r="A78" s="10">
        <v>12</v>
      </c>
      <c r="B78" s="6" t="s">
        <v>19</v>
      </c>
      <c r="C78" s="334" t="s">
        <v>1998</v>
      </c>
      <c r="D78" s="19"/>
      <c r="E78" s="94"/>
      <c r="F78" s="6"/>
      <c r="G78" s="28" t="s">
        <v>1524</v>
      </c>
      <c r="H78" s="191"/>
      <c r="I78" s="93"/>
      <c r="J78" s="11"/>
      <c r="K78" s="129"/>
      <c r="L78" s="278"/>
      <c r="M78" s="126"/>
      <c r="N78" s="11"/>
      <c r="O78" s="11"/>
      <c r="P78" s="11"/>
      <c r="Q78" s="129"/>
      <c r="R78" s="278"/>
      <c r="S78" s="126"/>
      <c r="T78" s="129"/>
      <c r="U78" s="278"/>
      <c r="V78" s="298"/>
      <c r="W78" s="129"/>
      <c r="X78" s="278"/>
      <c r="Y78" s="298"/>
      <c r="Z78" s="129"/>
      <c r="AA78" s="278"/>
      <c r="AB78" s="298"/>
      <c r="AC78" s="129"/>
      <c r="AD78" s="278"/>
      <c r="AE78" s="298"/>
      <c r="AF78" s="126"/>
      <c r="AG78" s="129"/>
      <c r="AH78" s="278"/>
      <c r="AI78" s="11"/>
      <c r="AJ78" s="11"/>
      <c r="AK78" s="127"/>
      <c r="AL78" s="129"/>
      <c r="AM78" s="278"/>
      <c r="AN78" s="129"/>
      <c r="AO78" s="278"/>
      <c r="AP78" s="129"/>
      <c r="AQ78" s="278"/>
      <c r="AR78" s="129"/>
      <c r="AS78" s="278"/>
      <c r="AT78" s="129"/>
      <c r="AU78" s="278"/>
      <c r="AV78" s="129"/>
      <c r="AW78" s="278"/>
      <c r="AX78" s="7"/>
      <c r="AY78" s="7"/>
      <c r="AZ78" s="7"/>
      <c r="BA78" s="129"/>
      <c r="BB78" s="129"/>
      <c r="BC78" s="278"/>
      <c r="BD78" s="84" t="s">
        <v>2038</v>
      </c>
      <c r="BE78" s="278">
        <v>2</v>
      </c>
      <c r="BF78" s="129">
        <f>VLOOKUP(Table2[[#This Row],[Total Position Race 6]],Races!$F$3:$G$30,2,0)</f>
        <v>22</v>
      </c>
      <c r="BG78" s="278"/>
      <c r="BH78" s="129"/>
      <c r="BI78" s="278"/>
      <c r="BJ78" s="129"/>
      <c r="BK78" s="278"/>
      <c r="BL78" s="129"/>
      <c r="BM78" s="278"/>
      <c r="BN78" s="129"/>
      <c r="BO78" s="278"/>
      <c r="BP78" s="84"/>
      <c r="BQ78" s="7"/>
      <c r="BR78" s="84"/>
      <c r="BS78" s="7"/>
      <c r="BT78" s="84"/>
      <c r="BU78" s="7"/>
      <c r="BV78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78" s="127">
        <f>Table2[[#This Row],[Final Points race 1]]+Table2[[#This Row],[Final Points race 2]]+Table2[[#This Row],[Final POINTS Race 4 ]]+Table2[[#This Row],[Final POINTS Race 5]]+Table2[[#This Row],[Final POINTS Race 6]]</f>
        <v>22</v>
      </c>
      <c r="BX78" s="9" t="e">
        <f>SMALL(#REF!,1)</f>
        <v>#REF!</v>
      </c>
      <c r="BY78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78" s="117">
        <f>IF(Table2[[#This Row],[Races completed]]=$BZ$1,Table2[[#This Row],[Total Points 2018]]-Table2[[#This Row],[Lowest]],Table2[[#This Row],[Total Points 2018]])</f>
        <v>22</v>
      </c>
    </row>
    <row r="79" spans="1:78" s="42" customFormat="1" ht="16.5" hidden="1" customHeight="1" thickBot="1">
      <c r="A79" s="6">
        <v>12</v>
      </c>
      <c r="B79" s="6" t="s">
        <v>9</v>
      </c>
      <c r="C79" s="185" t="s">
        <v>132</v>
      </c>
      <c r="D79" s="19">
        <v>39040</v>
      </c>
      <c r="E79" s="10" t="s">
        <v>467</v>
      </c>
      <c r="F79" s="6" t="s">
        <v>76</v>
      </c>
      <c r="G79" s="28" t="s">
        <v>11</v>
      </c>
      <c r="H79" s="191"/>
      <c r="I79" s="93" t="e">
        <f>VLOOKUP(Table2[[#This Row],[GCU Number]],'race 5'!$B$2:$G$48,1,0)</f>
        <v>#N/A</v>
      </c>
      <c r="J79" s="11"/>
      <c r="K79" s="40"/>
      <c r="L79" s="7"/>
      <c r="M79" s="11" t="e">
        <f>VLOOKUP(Table2[[#This Row],[LD Place Race1]],Races!$F$3:$G$30,2,0)</f>
        <v>#N/A</v>
      </c>
      <c r="N79" s="11"/>
      <c r="O79" s="11"/>
      <c r="P79" s="11" t="e">
        <f>VLOOKUP(Table2[[#This Row],[500m Place Race1]],Races!$F$3:$G$30,2,0)</f>
        <v>#N/A</v>
      </c>
      <c r="Q79" s="40"/>
      <c r="R79" s="7"/>
      <c r="S79" s="11" t="e">
        <f>VLOOKUP(Table2[[#This Row],[200m Place Race1]],Races!$F$3:$G$30,2,0)</f>
        <v>#N/A</v>
      </c>
      <c r="T79" s="40" t="e">
        <f>Table2[[#This Row],[200m Points1]]+Table2[[#This Row],[500m Points 1]]+Table2[[#This Row],[LD Points1]]</f>
        <v>#N/A</v>
      </c>
      <c r="U79" s="7"/>
      <c r="V79" s="8"/>
      <c r="W79" s="40"/>
      <c r="X79" s="7"/>
      <c r="Y79" s="7" t="e">
        <f>VLOOKUP(Table2[[#This Row],[LD Place Race 2]],Races!$F$3:$G$30,2,0)</f>
        <v>#N/A</v>
      </c>
      <c r="Z79" s="40"/>
      <c r="AA79" s="7"/>
      <c r="AB79" s="7" t="e">
        <f>VLOOKUP(Table2[[#This Row],[500m Place Race 2]],Races!$F$3:$G$30,2,0)</f>
        <v>#N/A</v>
      </c>
      <c r="AC79" s="40"/>
      <c r="AD79" s="7"/>
      <c r="AE79" s="7" t="e">
        <f>VLOOKUP(Table2[[#This Row],[200m Race 2 Place]],Races!$F$3:$G$30,2,0)</f>
        <v>#N/A</v>
      </c>
      <c r="AF79" s="11"/>
      <c r="AG79" s="40"/>
      <c r="AH79" s="7" t="e">
        <f>VLOOKUP(Table2[[#This Row],[100m Place Race 2]],Races!$F$3:$G$30,2,0)</f>
        <v>#N/A</v>
      </c>
      <c r="AI79" s="11" t="e">
        <f>Table2[[#This Row],[100m POINTS Race 2]]+Table2[[#This Row],[200m POINTS RACE 2]]+Table2[[#This Row],[500m Points Race 2]]+Table2[[#This Row],[LD Points Race 2]]</f>
        <v>#N/A</v>
      </c>
      <c r="AJ79" s="11"/>
      <c r="AK79" s="11"/>
      <c r="AL79" s="40"/>
      <c r="AM79" s="7"/>
      <c r="AN79" s="40"/>
      <c r="AO79" s="7"/>
      <c r="AP79" s="40"/>
      <c r="AQ79" s="7" t="e">
        <f>VLOOKUP(Table2[[#This Row],[500m Position]],Races!$F$3:$G$30,2,0)</f>
        <v>#N/A</v>
      </c>
      <c r="AR79" s="40"/>
      <c r="AS79" s="7"/>
      <c r="AT79" s="40" t="e">
        <f>VLOOKUP(Table2[[#This Row],[200m Position Race 4]],Races!$F$3:$G$30,2,0)</f>
        <v>#N/A</v>
      </c>
      <c r="AU79" s="7"/>
      <c r="AV79" s="40"/>
      <c r="AW79" s="7" t="e">
        <f>VLOOKUP(Table2[[#This Row],[100m Position Race 4 ]],Races!$F$3:$G$30,2,0)</f>
        <v>#N/A</v>
      </c>
      <c r="AX79" s="7" t="e">
        <f>Table2[[#This Row],[100m Points Race 4 ]]+Table2[[#This Row],[200m Points Race 4]]+Table2[[#This Row],[500m Points]]</f>
        <v>#N/A</v>
      </c>
      <c r="AY79" s="7"/>
      <c r="AZ79" s="7"/>
      <c r="BA79" s="40"/>
      <c r="BB79" s="40"/>
      <c r="BC79" s="7"/>
      <c r="BD79" s="40"/>
      <c r="BE79" s="7"/>
      <c r="BF79" s="40"/>
      <c r="BG79" s="7"/>
      <c r="BH79" s="40"/>
      <c r="BI79" s="7"/>
      <c r="BJ79" s="40"/>
      <c r="BK79" s="7"/>
      <c r="BL79" s="40"/>
      <c r="BM79" s="7"/>
      <c r="BN79" s="40"/>
      <c r="BO79" s="7"/>
      <c r="BP79" s="40"/>
      <c r="BQ79" s="7"/>
      <c r="BR79" s="40"/>
      <c r="BS79" s="7"/>
      <c r="BT79" s="40"/>
      <c r="BU79" s="7"/>
      <c r="BV7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79" s="9">
        <f>Table2[[#This Row],[Final Points race 1]]+Table2[[#This Row],[Final Points race 2]]+Table2[[#This Row],[Final POINTS Race 4 ]]+Table2[[#This Row],[Final POINTS Race 5]]+Table2[[#This Row],[Final POINTS Race 6]]</f>
        <v>0</v>
      </c>
      <c r="BX7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7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7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80" spans="1:78" s="42" customFormat="1" ht="16.5" hidden="1" customHeight="1" thickBot="1">
      <c r="A80" s="6">
        <v>12</v>
      </c>
      <c r="B80" s="189" t="s">
        <v>9</v>
      </c>
      <c r="C80" s="185" t="s">
        <v>499</v>
      </c>
      <c r="D80" s="124"/>
      <c r="E80" s="124" t="s">
        <v>466</v>
      </c>
      <c r="F80" s="124" t="s">
        <v>76</v>
      </c>
      <c r="G80" s="10" t="s">
        <v>13</v>
      </c>
      <c r="H80" s="201">
        <v>10571</v>
      </c>
      <c r="I80" s="93" t="e">
        <f>VLOOKUP(Table2[[#This Row],[GCU Number]],'race 5'!$B$2:$G$48,1,0)</f>
        <v>#N/A</v>
      </c>
      <c r="J80" s="11">
        <v>144</v>
      </c>
      <c r="K80" s="79" t="s">
        <v>962</v>
      </c>
      <c r="L80" s="11">
        <v>9</v>
      </c>
      <c r="M80" s="11">
        <f>VLOOKUP(Table2[[#This Row],[LD Place Race1]],Races!$F$3:$G$30,2,0)</f>
        <v>12</v>
      </c>
      <c r="N80" s="11" t="s">
        <v>844</v>
      </c>
      <c r="O80" s="11">
        <v>10</v>
      </c>
      <c r="P80" s="11">
        <f>VLOOKUP(Table2[[#This Row],[500m Place Race1]],Races!$F$3:$G$30,2,0)</f>
        <v>11</v>
      </c>
      <c r="Q80" s="79" t="s">
        <v>903</v>
      </c>
      <c r="R80" s="11">
        <v>10</v>
      </c>
      <c r="S80" s="11">
        <f>VLOOKUP(Table2[[#This Row],[200m Place Race1]],Races!$F$3:$G$30,2,0)</f>
        <v>11</v>
      </c>
      <c r="T80" s="79">
        <f>Table2[[#This Row],[200m Points1]]+Table2[[#This Row],[500m Points 1]]+Table2[[#This Row],[LD Points1]]</f>
        <v>34</v>
      </c>
      <c r="U80" s="11">
        <v>10</v>
      </c>
      <c r="V80" s="8">
        <f>VLOOKUP(Table2[[#This Row],[Final Place RACE 1]],Races!$F$3:$G$28,2,0)</f>
        <v>11</v>
      </c>
      <c r="W80" s="79"/>
      <c r="X80" s="11"/>
      <c r="Y80" s="102" t="e">
        <f>VLOOKUP(Table2[[#This Row],[LD Place Race 2]],Races!$F$3:$G$30,2,0)</f>
        <v>#N/A</v>
      </c>
      <c r="Z80" s="79"/>
      <c r="AA80" s="11"/>
      <c r="AB80" s="102" t="e">
        <f>VLOOKUP(Table2[[#This Row],[500m Place Race 2]],Races!$F$3:$G$30,2,0)</f>
        <v>#N/A</v>
      </c>
      <c r="AC80" s="79"/>
      <c r="AD80" s="11"/>
      <c r="AE80" s="102" t="e">
        <f>VLOOKUP(Table2[[#This Row],[200m Race 2 Place]],Races!$F$3:$G$30,2,0)</f>
        <v>#N/A</v>
      </c>
      <c r="AF80" s="100"/>
      <c r="AG80" s="79"/>
      <c r="AH80" s="11" t="e">
        <f>VLOOKUP(Table2[[#This Row],[100m Place Race 2]],Races!$F$3:$G$30,2,0)</f>
        <v>#N/A</v>
      </c>
      <c r="AI80" s="11" t="e">
        <f>Table2[[#This Row],[100m POINTS Race 2]]+Table2[[#This Row],[200m POINTS RACE 2]]+Table2[[#This Row],[500m Points Race 2]]+Table2[[#This Row],[LD Points Race 2]]</f>
        <v>#N/A</v>
      </c>
      <c r="AJ80" s="11"/>
      <c r="AK80" s="103"/>
      <c r="AL80" s="79"/>
      <c r="AM80" s="11"/>
      <c r="AN80" s="79"/>
      <c r="AO80" s="11"/>
      <c r="AP80" s="79"/>
      <c r="AQ80" s="11"/>
      <c r="AR80" s="79"/>
      <c r="AS80" s="11"/>
      <c r="AT80" s="79"/>
      <c r="AU80" s="11"/>
      <c r="AV80" s="79"/>
      <c r="AW80" s="11"/>
      <c r="AX80" s="11"/>
      <c r="AY80" s="11"/>
      <c r="AZ80" s="11"/>
      <c r="BA80" s="79"/>
      <c r="BB80" s="79"/>
      <c r="BC80" s="11"/>
      <c r="BD80" s="79"/>
      <c r="BE80" s="11"/>
      <c r="BF80" s="79"/>
      <c r="BG80" s="11"/>
      <c r="BH80" s="79"/>
      <c r="BI80" s="11"/>
      <c r="BJ80" s="79"/>
      <c r="BK80" s="11"/>
      <c r="BL80" s="79"/>
      <c r="BM80" s="11"/>
      <c r="BN80" s="79"/>
      <c r="BO80" s="11"/>
      <c r="BP80" s="79"/>
      <c r="BQ80" s="11"/>
      <c r="BR80" s="79"/>
      <c r="BS80" s="11"/>
      <c r="BT80" s="79"/>
      <c r="BU80" s="11"/>
      <c r="BV8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80" s="9">
        <f>Table2[[#This Row],[Final Points race 1]]+Table2[[#This Row],[Final Points race 2]]+Table2[[#This Row],[Final POINTS Race 4 ]]+Table2[[#This Row],[Final POINTS Race 5]]+Table2[[#This Row],[Final POINTS Race 6]]</f>
        <v>11</v>
      </c>
      <c r="BX8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8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80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11</v>
      </c>
    </row>
    <row r="81" spans="1:78" s="42" customFormat="1" ht="16.5" customHeight="1" thickBot="1">
      <c r="A81" s="6">
        <v>12</v>
      </c>
      <c r="B81" s="189" t="s">
        <v>9</v>
      </c>
      <c r="C81" s="185" t="s">
        <v>416</v>
      </c>
      <c r="D81" s="19">
        <v>38968</v>
      </c>
      <c r="E81" s="124" t="s">
        <v>466</v>
      </c>
      <c r="F81" s="10" t="s">
        <v>76</v>
      </c>
      <c r="G81" s="10" t="s">
        <v>13</v>
      </c>
      <c r="H81" s="201">
        <v>10109</v>
      </c>
      <c r="I81" s="93">
        <f>VLOOKUP(Table2[[#This Row],[GCU Number]],'race 5'!$B$2:$G$48,1,0)</f>
        <v>10109</v>
      </c>
      <c r="J81" s="11">
        <v>35</v>
      </c>
      <c r="K81" s="7" t="s">
        <v>947</v>
      </c>
      <c r="L81" s="7">
        <v>5</v>
      </c>
      <c r="M81" s="11">
        <f>VLOOKUP(Table2[[#This Row],[LD Place Race1]],Races!$F$3:$G$30,2,0)</f>
        <v>16</v>
      </c>
      <c r="N81" s="11" t="s">
        <v>838</v>
      </c>
      <c r="O81" s="11">
        <v>4</v>
      </c>
      <c r="P81" s="11">
        <f>VLOOKUP(Table2[[#This Row],[500m Place Race1]],Races!$F$3:$G$30,2,0)</f>
        <v>17</v>
      </c>
      <c r="Q81" s="7" t="s">
        <v>897</v>
      </c>
      <c r="R81" s="7">
        <v>3</v>
      </c>
      <c r="S81" s="11">
        <f>VLOOKUP(Table2[[#This Row],[200m Place Race1]],Races!$F$3:$G$30,2,0)</f>
        <v>19</v>
      </c>
      <c r="T81" s="7">
        <f>Table2[[#This Row],[200m Points1]]+Table2[[#This Row],[500m Points 1]]+Table2[[#This Row],[LD Points1]]</f>
        <v>52</v>
      </c>
      <c r="U81" s="7">
        <v>3</v>
      </c>
      <c r="V81" s="8">
        <f>VLOOKUP(Table2[[#This Row],[Final Place RACE 1]],Races!$F$3:$G$28,2,0)</f>
        <v>19</v>
      </c>
      <c r="W81" s="40" t="s">
        <v>1229</v>
      </c>
      <c r="X81" s="7">
        <v>5</v>
      </c>
      <c r="Y81" s="11">
        <f>VLOOKUP(Table2[[#This Row],[LD Place Race 2]],Races!$F$3:$G$30,2,0)</f>
        <v>16</v>
      </c>
      <c r="Z81" s="40" t="s">
        <v>1320</v>
      </c>
      <c r="AA81" s="7">
        <v>4</v>
      </c>
      <c r="AB81" s="11">
        <f>VLOOKUP(Table2[[#This Row],[500m Place Race 2]],Races!$F$3:$G$30,2,0)</f>
        <v>17</v>
      </c>
      <c r="AC81" s="268" t="s">
        <v>1327</v>
      </c>
      <c r="AD81" s="7">
        <v>4</v>
      </c>
      <c r="AE81" s="11">
        <f>VLOOKUP(Table2[[#This Row],[200m Race 2 Place]],Races!$F$3:$G$30,2,0)</f>
        <v>17</v>
      </c>
      <c r="AF81" s="300">
        <v>29.94</v>
      </c>
      <c r="AG81" s="40">
        <v>3</v>
      </c>
      <c r="AH81" s="11">
        <f>VLOOKUP(Table2[[#This Row],[100m Place Race 2]],Races!$F$3:$G$30,2,0)</f>
        <v>19</v>
      </c>
      <c r="AI81" s="11">
        <f>Table2[[#This Row],[100m POINTS Race 2]]+Table2[[#This Row],[200m POINTS RACE 2]]+Table2[[#This Row],[500m Points Race 2]]+Table2[[#This Row],[LD Points Race 2]]</f>
        <v>69</v>
      </c>
      <c r="AJ81" s="11">
        <v>4</v>
      </c>
      <c r="AK81" s="11">
        <f>VLOOKUP(Table2[[#This Row],[Race 2 Overall Position]],Races!$F$3:$G$30,2,0)</f>
        <v>17</v>
      </c>
      <c r="AL81" s="7"/>
      <c r="AM81" s="7"/>
      <c r="AN81" s="7"/>
      <c r="AO81" s="7" t="s">
        <v>1652</v>
      </c>
      <c r="AP81" s="7">
        <v>3</v>
      </c>
      <c r="AQ81" s="7">
        <f>VLOOKUP(Table2[[#This Row],[500m Position]],Races!$F$3:$G$30,2,0)</f>
        <v>19</v>
      </c>
      <c r="AR81" s="7" t="s">
        <v>1743</v>
      </c>
      <c r="AS81" s="7">
        <v>3</v>
      </c>
      <c r="AT81" s="7">
        <f>VLOOKUP(Table2[[#This Row],[200m Position Race 4]],Races!$F$3:$G$30,2,0)</f>
        <v>19</v>
      </c>
      <c r="AU81" s="267">
        <v>37.22</v>
      </c>
      <c r="AV81" s="7">
        <v>5</v>
      </c>
      <c r="AW81" s="7">
        <f>VLOOKUP(Table2[[#This Row],[100m Position Race 4 ]],Races!$F$3:$G$30,2,0)</f>
        <v>16</v>
      </c>
      <c r="AX81" s="7">
        <f>Table2[[#This Row],[100m Points Race 4 ]]+Table2[[#This Row],[200m Points Race 4]]+Table2[[#This Row],[500m Points]]</f>
        <v>54</v>
      </c>
      <c r="AY81" s="7">
        <v>3</v>
      </c>
      <c r="AZ81" s="7">
        <f>VLOOKUP(Table2[[#This Row],[Total Position Race 4]],Races!$F$3:$G$30,2,0)</f>
        <v>19</v>
      </c>
      <c r="BA81" s="7" t="s">
        <v>1945</v>
      </c>
      <c r="BB81" s="7">
        <v>2</v>
      </c>
      <c r="BC81" s="7">
        <f>VLOOKUP(Table2[[#This Row],[Total Position Race 5]],Races!$F$3:$G$30,2,0)</f>
        <v>22</v>
      </c>
      <c r="BD81" s="7" t="s">
        <v>2028</v>
      </c>
      <c r="BE81" s="7">
        <v>3</v>
      </c>
      <c r="BF81" s="7">
        <f>VLOOKUP(Table2[[#This Row],[Total Position Race 6]],Races!$F$3:$G$30,2,0)</f>
        <v>19</v>
      </c>
      <c r="BG81" s="7"/>
      <c r="BH81" s="7"/>
      <c r="BI81" s="7"/>
      <c r="BJ81" s="7"/>
      <c r="BK81" s="7"/>
      <c r="BL81" s="7"/>
      <c r="BM81" s="7"/>
      <c r="BN81" s="7"/>
      <c r="BO81" s="7"/>
      <c r="BP81" s="7"/>
      <c r="BQ81" s="7"/>
      <c r="BR81" s="7"/>
      <c r="BS81" s="7"/>
      <c r="BT81" s="7"/>
      <c r="BU81" s="7"/>
      <c r="BV8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81" s="9">
        <f>Table2[[#This Row],[Final Points race 1]]+Table2[[#This Row],[Final Points race 2]]+Table2[[#This Row],[Final POINTS Race 4 ]]+Table2[[#This Row],[Final POINTS Race 5]]+Table2[[#This Row],[Final POINTS Race 6]]</f>
        <v>96</v>
      </c>
      <c r="BX8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8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8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96</v>
      </c>
    </row>
    <row r="82" spans="1:78" s="42" customFormat="1" ht="16.5" customHeight="1" thickBot="1">
      <c r="A82" s="10">
        <v>12</v>
      </c>
      <c r="B82" s="94" t="s">
        <v>19</v>
      </c>
      <c r="C82" s="334" t="s">
        <v>1999</v>
      </c>
      <c r="D82" s="19"/>
      <c r="E82" s="6"/>
      <c r="F82" s="6"/>
      <c r="G82" s="28" t="s">
        <v>1524</v>
      </c>
      <c r="H82" s="191"/>
      <c r="I82" s="93"/>
      <c r="J82" s="11"/>
      <c r="K82" s="129"/>
      <c r="L82" s="278"/>
      <c r="M82" s="126"/>
      <c r="N82" s="11"/>
      <c r="O82" s="11"/>
      <c r="P82" s="11"/>
      <c r="Q82" s="129"/>
      <c r="R82" s="278"/>
      <c r="S82" s="126"/>
      <c r="T82" s="129"/>
      <c r="U82" s="278"/>
      <c r="V82" s="298"/>
      <c r="W82" s="129"/>
      <c r="X82" s="278"/>
      <c r="Y82" s="298"/>
      <c r="Z82" s="129"/>
      <c r="AA82" s="278"/>
      <c r="AB82" s="298"/>
      <c r="AC82" s="129"/>
      <c r="AD82" s="278"/>
      <c r="AE82" s="298"/>
      <c r="AF82" s="126"/>
      <c r="AG82" s="129"/>
      <c r="AH82" s="278"/>
      <c r="AI82" s="11"/>
      <c r="AJ82" s="11"/>
      <c r="AK82" s="127"/>
      <c r="AL82" s="129"/>
      <c r="AM82" s="278"/>
      <c r="AN82" s="129"/>
      <c r="AO82" s="278"/>
      <c r="AP82" s="129"/>
      <c r="AQ82" s="278"/>
      <c r="AR82" s="129"/>
      <c r="AS82" s="278"/>
      <c r="AT82" s="129"/>
      <c r="AU82" s="278"/>
      <c r="AV82" s="129"/>
      <c r="AW82" s="278"/>
      <c r="AX82" s="7"/>
      <c r="AY82" s="7"/>
      <c r="AZ82" s="7"/>
      <c r="BA82" s="129"/>
      <c r="BB82" s="129"/>
      <c r="BC82" s="278"/>
      <c r="BD82" s="84" t="s">
        <v>2039</v>
      </c>
      <c r="BE82" s="278">
        <v>3</v>
      </c>
      <c r="BF82" s="129">
        <f>VLOOKUP(Table2[[#This Row],[Total Position Race 6]],Races!$F$3:$G$30,2,0)</f>
        <v>19</v>
      </c>
      <c r="BG82" s="278"/>
      <c r="BH82" s="129"/>
      <c r="BI82" s="278"/>
      <c r="BJ82" s="129"/>
      <c r="BK82" s="278"/>
      <c r="BL82" s="129"/>
      <c r="BM82" s="278"/>
      <c r="BN82" s="129"/>
      <c r="BO82" s="278"/>
      <c r="BP82" s="84"/>
      <c r="BQ82" s="7"/>
      <c r="BR82" s="84"/>
      <c r="BS82" s="7"/>
      <c r="BT82" s="84"/>
      <c r="BU82" s="7"/>
      <c r="BV82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82" s="127">
        <f>Table2[[#This Row],[Final Points race 1]]+Table2[[#This Row],[Final Points race 2]]+Table2[[#This Row],[Final POINTS Race 4 ]]+Table2[[#This Row],[Final POINTS Race 5]]+Table2[[#This Row],[Final POINTS Race 6]]</f>
        <v>19</v>
      </c>
      <c r="BX82" s="9" t="e">
        <f>SMALL(#REF!,1)</f>
        <v>#REF!</v>
      </c>
      <c r="BY82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82" s="117">
        <f>IF(Table2[[#This Row],[Races completed]]=$BZ$1,Table2[[#This Row],[Total Points 2018]]-Table2[[#This Row],[Lowest]],Table2[[#This Row],[Total Points 2018]])</f>
        <v>19</v>
      </c>
    </row>
    <row r="83" spans="1:78" s="42" customFormat="1" ht="16.5" hidden="1" customHeight="1" thickBot="1">
      <c r="A83" s="6">
        <v>12</v>
      </c>
      <c r="B83" s="189" t="s">
        <v>9</v>
      </c>
      <c r="C83" s="185" t="s">
        <v>446</v>
      </c>
      <c r="D83" s="19">
        <v>39287</v>
      </c>
      <c r="E83" s="10" t="s">
        <v>67</v>
      </c>
      <c r="F83" s="10" t="s">
        <v>76</v>
      </c>
      <c r="G83" s="10" t="s">
        <v>18</v>
      </c>
      <c r="H83" s="201">
        <v>10145</v>
      </c>
      <c r="I83" s="93" t="e">
        <f>VLOOKUP(Table2[[#This Row],[GCU Number]],'race 5'!$B$2:$G$48,1,0)</f>
        <v>#N/A</v>
      </c>
      <c r="J83" s="11">
        <v>132</v>
      </c>
      <c r="K83" s="84" t="s">
        <v>949</v>
      </c>
      <c r="L83" s="7">
        <v>6</v>
      </c>
      <c r="M83" s="11">
        <f>VLOOKUP(Table2[[#This Row],[LD Place Race1]],Races!$F$3:$G$30,2,0)</f>
        <v>15</v>
      </c>
      <c r="N83" s="11" t="s">
        <v>839</v>
      </c>
      <c r="O83" s="11">
        <v>5</v>
      </c>
      <c r="P83" s="11">
        <f>VLOOKUP(Table2[[#This Row],[500m Place Race1]],Races!$F$3:$G$30,2,0)</f>
        <v>16</v>
      </c>
      <c r="Q83" s="84" t="s">
        <v>900</v>
      </c>
      <c r="R83" s="7">
        <v>6</v>
      </c>
      <c r="S83" s="11">
        <f>VLOOKUP(Table2[[#This Row],[200m Place Race1]],Races!$F$3:$G$30,2,0)</f>
        <v>15</v>
      </c>
      <c r="T83" s="84">
        <f>Table2[[#This Row],[200m Points1]]+Table2[[#This Row],[500m Points 1]]+Table2[[#This Row],[LD Points1]]</f>
        <v>46</v>
      </c>
      <c r="U83" s="7">
        <v>6</v>
      </c>
      <c r="V83" s="8">
        <f>VLOOKUP(Table2[[#This Row],[Final Place RACE 1]],Races!$F$3:$G$28,2,0)</f>
        <v>15</v>
      </c>
      <c r="W83" s="40" t="s">
        <v>1230</v>
      </c>
      <c r="X83" s="7">
        <v>6</v>
      </c>
      <c r="Y83" s="7">
        <f>VLOOKUP(Table2[[#This Row],[LD Place Race 2]],Races!$F$3:$G$30,2,0)</f>
        <v>15</v>
      </c>
      <c r="Z83" s="40" t="s">
        <v>1312</v>
      </c>
      <c r="AA83" s="7">
        <v>6</v>
      </c>
      <c r="AB83" s="7">
        <f>VLOOKUP(Table2[[#This Row],[500m Place Race 2]],Races!$F$3:$G$30,2,0)</f>
        <v>15</v>
      </c>
      <c r="AC83" s="268" t="s">
        <v>1328</v>
      </c>
      <c r="AD83" s="7">
        <v>5</v>
      </c>
      <c r="AE83" s="7">
        <f>VLOOKUP(Table2[[#This Row],[200m Race 2 Place]],Races!$F$3:$G$30,2,0)</f>
        <v>16</v>
      </c>
      <c r="AF83" s="300" t="s">
        <v>424</v>
      </c>
      <c r="AG83" s="40"/>
      <c r="AH83" s="7"/>
      <c r="AI83" s="11">
        <f>Table2[[#This Row],[100m POINTS Race 2]]+Table2[[#This Row],[200m POINTS RACE 2]]+Table2[[#This Row],[500m Points Race 2]]+Table2[[#This Row],[LD Points Race 2]]</f>
        <v>46</v>
      </c>
      <c r="AJ83" s="11">
        <v>8</v>
      </c>
      <c r="AK83" s="11">
        <f>VLOOKUP(Table2[[#This Row],[Race 2 Overall Position]],Races!$F$3:$G$30,2,0)</f>
        <v>13</v>
      </c>
      <c r="AL83" s="84"/>
      <c r="AM83" s="7"/>
      <c r="AN83" s="84"/>
      <c r="AO83" s="7" t="s">
        <v>1647</v>
      </c>
      <c r="AP83" s="84">
        <v>5</v>
      </c>
      <c r="AQ83" s="7">
        <f>VLOOKUP(Table2[[#This Row],[500m Position]],Races!$F$3:$G$30,2,0)</f>
        <v>16</v>
      </c>
      <c r="AR83" s="84" t="s">
        <v>1737</v>
      </c>
      <c r="AS83" s="7">
        <v>5</v>
      </c>
      <c r="AT83" s="84">
        <f>VLOOKUP(Table2[[#This Row],[200m Position Race 4]],Races!$F$3:$G$30,2,0)</f>
        <v>16</v>
      </c>
      <c r="AU83" s="267">
        <v>36.979999999999997</v>
      </c>
      <c r="AV83" s="84">
        <v>4</v>
      </c>
      <c r="AW83" s="7">
        <f>VLOOKUP(Table2[[#This Row],[100m Position Race 4 ]],Races!$F$3:$G$30,2,0)</f>
        <v>17</v>
      </c>
      <c r="AX83" s="7">
        <f>Table2[[#This Row],[100m Points Race 4 ]]+Table2[[#This Row],[200m Points Race 4]]+Table2[[#This Row],[500m Points]]</f>
        <v>49</v>
      </c>
      <c r="AY83" s="7">
        <v>5</v>
      </c>
      <c r="AZ83" s="7">
        <f>VLOOKUP(Table2[[#This Row],[Total Position Race 4]],Races!$F$3:$G$30,2,0)</f>
        <v>16</v>
      </c>
      <c r="BA83" s="84"/>
      <c r="BB83" s="84"/>
      <c r="BC83" s="7"/>
      <c r="BD83" s="84"/>
      <c r="BE83" s="7"/>
      <c r="BF83" s="84"/>
      <c r="BG83" s="7"/>
      <c r="BH83" s="84"/>
      <c r="BI83" s="7"/>
      <c r="BJ83" s="84"/>
      <c r="BK83" s="7"/>
      <c r="BL83" s="84"/>
      <c r="BM83" s="7"/>
      <c r="BN83" s="84"/>
      <c r="BO83" s="7"/>
      <c r="BP83" s="84"/>
      <c r="BQ83" s="7"/>
      <c r="BR83" s="84"/>
      <c r="BS83" s="7"/>
      <c r="BT83" s="84"/>
      <c r="BU83" s="7"/>
      <c r="BV8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83" s="9">
        <f>Table2[[#This Row],[Final Points race 1]]+Table2[[#This Row],[Final Points race 2]]+Table2[[#This Row],[Final POINTS Race 4 ]]+Table2[[#This Row],[Final POINTS Race 5]]+Table2[[#This Row],[Final POINTS Race 6]]</f>
        <v>44</v>
      </c>
      <c r="BX8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8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8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44</v>
      </c>
    </row>
    <row r="84" spans="1:78" s="42" customFormat="1" ht="16.5" hidden="1" customHeight="1" thickBot="1">
      <c r="A84" s="6">
        <v>12</v>
      </c>
      <c r="B84" s="94" t="s">
        <v>9</v>
      </c>
      <c r="C84" s="185" t="s">
        <v>147</v>
      </c>
      <c r="D84" s="19">
        <v>39139</v>
      </c>
      <c r="E84" s="94" t="s">
        <v>172</v>
      </c>
      <c r="F84" s="6" t="s">
        <v>76</v>
      </c>
      <c r="G84" s="28" t="s">
        <v>37</v>
      </c>
      <c r="H84" s="191"/>
      <c r="I84" s="93" t="e">
        <f>VLOOKUP(Table2[[#This Row],[GCU Number]],'race 5'!$B$2:$G$48,1,0)</f>
        <v>#N/A</v>
      </c>
      <c r="J84" s="11"/>
      <c r="K84" s="40"/>
      <c r="L84" s="11"/>
      <c r="M84" s="11" t="e">
        <f>VLOOKUP(Table2[[#This Row],[LD Place Race1]],Races!$F$3:$G$30,2,0)</f>
        <v>#N/A</v>
      </c>
      <c r="N84" s="11"/>
      <c r="O84" s="11"/>
      <c r="P84" s="11" t="e">
        <f>VLOOKUP(Table2[[#This Row],[500m Place Race1]],Races!$F$3:$G$30,2,0)</f>
        <v>#N/A</v>
      </c>
      <c r="Q84" s="40"/>
      <c r="R84" s="11"/>
      <c r="S84" s="11" t="e">
        <f>VLOOKUP(Table2[[#This Row],[200m Place Race1]],Races!$F$3:$G$30,2,0)</f>
        <v>#N/A</v>
      </c>
      <c r="T84" s="40" t="e">
        <f>Table2[[#This Row],[200m Points1]]+Table2[[#This Row],[500m Points 1]]+Table2[[#This Row],[LD Points1]]</f>
        <v>#N/A</v>
      </c>
      <c r="U84" s="11"/>
      <c r="V84" s="8"/>
      <c r="W84" s="40"/>
      <c r="X84" s="11"/>
      <c r="Y84" s="7" t="e">
        <f>VLOOKUP(Table2[[#This Row],[LD Place Race 2]],Races!$F$3:$G$30,2,0)</f>
        <v>#N/A</v>
      </c>
      <c r="Z84" s="40"/>
      <c r="AA84" s="11"/>
      <c r="AB84" s="7" t="e">
        <f>VLOOKUP(Table2[[#This Row],[500m Place Race 2]],Races!$F$3:$G$30,2,0)</f>
        <v>#N/A</v>
      </c>
      <c r="AC84" s="40"/>
      <c r="AD84" s="11"/>
      <c r="AE84" s="7" t="e">
        <f>VLOOKUP(Table2[[#This Row],[200m Race 2 Place]],Races!$F$3:$G$30,2,0)</f>
        <v>#N/A</v>
      </c>
      <c r="AF84" s="11"/>
      <c r="AG84" s="40"/>
      <c r="AH84" s="11" t="e">
        <f>VLOOKUP(Table2[[#This Row],[100m Place Race 2]],Races!$F$3:$G$30,2,0)</f>
        <v>#N/A</v>
      </c>
      <c r="AI84" s="11" t="e">
        <f>Table2[[#This Row],[100m POINTS Race 2]]+Table2[[#This Row],[200m POINTS RACE 2]]+Table2[[#This Row],[500m Points Race 2]]+Table2[[#This Row],[LD Points Race 2]]</f>
        <v>#N/A</v>
      </c>
      <c r="AJ84" s="11"/>
      <c r="AK84" s="11"/>
      <c r="AL84" s="40"/>
      <c r="AM84" s="11"/>
      <c r="AN84" s="40"/>
      <c r="AO84" s="11"/>
      <c r="AP84" s="40"/>
      <c r="AQ84" s="11" t="e">
        <f>VLOOKUP(Table2[[#This Row],[500m Position]],Races!$F$3:$G$30,2,0)</f>
        <v>#N/A</v>
      </c>
      <c r="AR84" s="40"/>
      <c r="AS84" s="11"/>
      <c r="AT84" s="40" t="e">
        <f>VLOOKUP(Table2[[#This Row],[200m Position Race 4]],Races!$F$3:$G$30,2,0)</f>
        <v>#N/A</v>
      </c>
      <c r="AU84" s="11"/>
      <c r="AV84" s="40"/>
      <c r="AW84" s="11" t="e">
        <f>VLOOKUP(Table2[[#This Row],[100m Position Race 4 ]],Races!$F$3:$G$30,2,0)</f>
        <v>#N/A</v>
      </c>
      <c r="AX84" s="11" t="e">
        <f>Table2[[#This Row],[100m Points Race 4 ]]+Table2[[#This Row],[200m Points Race 4]]+Table2[[#This Row],[500m Points]]</f>
        <v>#N/A</v>
      </c>
      <c r="AY84" s="11"/>
      <c r="AZ84" s="11"/>
      <c r="BA84" s="40"/>
      <c r="BB84" s="40"/>
      <c r="BC84" s="11"/>
      <c r="BD84" s="40"/>
      <c r="BE84" s="11"/>
      <c r="BF84" s="40"/>
      <c r="BG84" s="11"/>
      <c r="BH84" s="40"/>
      <c r="BI84" s="11"/>
      <c r="BJ84" s="40"/>
      <c r="BK84" s="11"/>
      <c r="BL84" s="40"/>
      <c r="BM84" s="11"/>
      <c r="BN84" s="40"/>
      <c r="BO84" s="11"/>
      <c r="BP84" s="40"/>
      <c r="BQ84" s="11"/>
      <c r="BR84" s="40"/>
      <c r="BS84" s="11"/>
      <c r="BT84" s="40"/>
      <c r="BU84" s="11"/>
      <c r="BV8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84" s="9">
        <f>Table2[[#This Row],[Final Points race 1]]+Table2[[#This Row],[Final Points race 2]]+Table2[[#This Row],[Final POINTS Race 4 ]]+Table2[[#This Row],[Final POINTS Race 5]]+Table2[[#This Row],[Final POINTS Race 6]]</f>
        <v>0</v>
      </c>
      <c r="BX8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8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8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85" spans="1:78" s="42" customFormat="1" ht="16.5" hidden="1" customHeight="1" thickBot="1">
      <c r="A85" s="6">
        <v>12</v>
      </c>
      <c r="B85" s="10" t="s">
        <v>9</v>
      </c>
      <c r="C85" s="185" t="s">
        <v>1159</v>
      </c>
      <c r="D85" s="19"/>
      <c r="E85" s="10" t="s">
        <v>246</v>
      </c>
      <c r="F85" s="10"/>
      <c r="G85" s="28" t="s">
        <v>13</v>
      </c>
      <c r="H85" s="191"/>
      <c r="I85" s="93" t="e">
        <f>VLOOKUP(Table2[[#This Row],[GCU Number]],'race 5'!$B$2:$G$48,1,0)</f>
        <v>#N/A</v>
      </c>
      <c r="J85" s="11">
        <v>62</v>
      </c>
      <c r="K85" s="40"/>
      <c r="L85" s="7"/>
      <c r="M85" s="11"/>
      <c r="N85" s="11"/>
      <c r="O85" s="11"/>
      <c r="P85" s="11"/>
      <c r="Q85" s="40"/>
      <c r="R85" s="7"/>
      <c r="S85" s="11"/>
      <c r="T85" s="40"/>
      <c r="U85" s="7"/>
      <c r="V85" s="8"/>
      <c r="W85" s="40" t="s">
        <v>1246</v>
      </c>
      <c r="X85" s="7">
        <v>17</v>
      </c>
      <c r="Y85" s="11">
        <f>VLOOKUP(Table2[[#This Row],[LD Place Race 2]],Races!$F$3:$G$30,2,0)</f>
        <v>4</v>
      </c>
      <c r="Z85" s="40" t="s">
        <v>1370</v>
      </c>
      <c r="AA85" s="7">
        <v>21</v>
      </c>
      <c r="AB85" s="11">
        <f>VLOOKUP(Table2[[#This Row],[500m Place Race 2]],Races!$F$3:$G$30,2,0)</f>
        <v>1</v>
      </c>
      <c r="AC85" s="268" t="s">
        <v>1455</v>
      </c>
      <c r="AD85" s="7">
        <v>21</v>
      </c>
      <c r="AE85" s="11">
        <f>VLOOKUP(Table2[[#This Row],[200m Race 2 Place]],Races!$F$3:$G$30,2,0)</f>
        <v>1</v>
      </c>
      <c r="AF85" s="300" t="s">
        <v>424</v>
      </c>
      <c r="AG85" s="40"/>
      <c r="AH85" s="11"/>
      <c r="AI85" s="11">
        <f>Table2[[#This Row],[100m POINTS Race 2]]+Table2[[#This Row],[200m POINTS RACE 2]]+Table2[[#This Row],[500m Points Race 2]]+Table2[[#This Row],[LD Points Race 2]]</f>
        <v>6</v>
      </c>
      <c r="AJ85" s="11">
        <v>21</v>
      </c>
      <c r="AK85" s="11">
        <f>VLOOKUP(Table2[[#This Row],[Race 2 Overall Position]],Races!$F$3:$G$30,2,0)</f>
        <v>1</v>
      </c>
      <c r="AL85" s="40"/>
      <c r="AM85" s="7"/>
      <c r="AN85" s="40"/>
      <c r="AO85" s="7" t="s">
        <v>1657</v>
      </c>
      <c r="AP85" s="40">
        <v>16</v>
      </c>
      <c r="AQ85" s="7">
        <f>VLOOKUP(Table2[[#This Row],[500m Position]],Races!$F$3:$G$30,2,0)</f>
        <v>5</v>
      </c>
      <c r="AR85" s="40" t="s">
        <v>1747</v>
      </c>
      <c r="AS85" s="7">
        <v>15</v>
      </c>
      <c r="AT85" s="40">
        <f>VLOOKUP(Table2[[#This Row],[200m Position Race 4]],Races!$F$3:$G$30,2,0)</f>
        <v>6</v>
      </c>
      <c r="AU85" s="267" t="s">
        <v>424</v>
      </c>
      <c r="AV85" s="40"/>
      <c r="AW85" s="7"/>
      <c r="AX85" s="7">
        <f>Table2[[#This Row],[100m Points Race 4 ]]+Table2[[#This Row],[200m Points Race 4]]+Table2[[#This Row],[500m Points]]</f>
        <v>11</v>
      </c>
      <c r="AY85" s="7">
        <v>15</v>
      </c>
      <c r="AZ85" s="7">
        <f>VLOOKUP(Table2[[#This Row],[Total Position Race 4]],Races!$F$3:$G$30,2,0)</f>
        <v>6</v>
      </c>
      <c r="BA85" s="40"/>
      <c r="BB85" s="40"/>
      <c r="BC85" s="7"/>
      <c r="BD85" s="40"/>
      <c r="BE85" s="7"/>
      <c r="BF85" s="40"/>
      <c r="BG85" s="7"/>
      <c r="BH85" s="40"/>
      <c r="BI85" s="7"/>
      <c r="BJ85" s="40"/>
      <c r="BK85" s="7"/>
      <c r="BL85" s="40"/>
      <c r="BM85" s="7"/>
      <c r="BN85" s="40"/>
      <c r="BO85" s="7"/>
      <c r="BP85" s="40"/>
      <c r="BQ85" s="7"/>
      <c r="BR85" s="40"/>
      <c r="BS85" s="7"/>
      <c r="BT85" s="40"/>
      <c r="BU85" s="7"/>
      <c r="BV8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85" s="9">
        <f>Table2[[#This Row],[Final Points race 1]]+Table2[[#This Row],[Final Points race 2]]+Table2[[#This Row],[Final POINTS Race 4 ]]+Table2[[#This Row],[Final POINTS Race 5]]+Table2[[#This Row],[Final POINTS Race 6]]</f>
        <v>7</v>
      </c>
      <c r="BX85" s="9" t="e">
        <f>SMALL(#REF!,1)</f>
        <v>#REF!</v>
      </c>
      <c r="BY8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85" s="117">
        <f>IF(Table2[[#This Row],[Races completed]]=$BZ$1,Table2[[#This Row],[Total Points 2018]]-Table2[[#This Row],[Lowest]],Table2[[#This Row],[Total Points 2018]])</f>
        <v>7</v>
      </c>
    </row>
    <row r="86" spans="1:78" s="42" customFormat="1" ht="16.5" hidden="1" customHeight="1" thickBot="1">
      <c r="A86" s="10">
        <v>12</v>
      </c>
      <c r="B86" s="6" t="s">
        <v>9</v>
      </c>
      <c r="C86" s="185" t="s">
        <v>1943</v>
      </c>
      <c r="D86" s="19"/>
      <c r="E86" s="10" t="s">
        <v>246</v>
      </c>
      <c r="F86" s="10"/>
      <c r="G86" s="28" t="s">
        <v>13</v>
      </c>
      <c r="H86" s="191">
        <v>11111</v>
      </c>
      <c r="I86" s="93">
        <f>VLOOKUP(Table2[[#This Row],[GCU Number]],'race 5'!$B$2:$G$48,1,0)</f>
        <v>11111</v>
      </c>
      <c r="J86" s="7"/>
      <c r="K86" s="40"/>
      <c r="L86" s="7"/>
      <c r="M86" s="11"/>
      <c r="N86" s="11"/>
      <c r="O86" s="11"/>
      <c r="P86" s="11"/>
      <c r="Q86" s="40"/>
      <c r="R86" s="7"/>
      <c r="S86" s="11"/>
      <c r="T86" s="40"/>
      <c r="U86" s="7"/>
      <c r="V86" s="8"/>
      <c r="W86" s="40"/>
      <c r="X86" s="7"/>
      <c r="Y86" s="8"/>
      <c r="Z86" s="40"/>
      <c r="AA86" s="7"/>
      <c r="AB86" s="8"/>
      <c r="AC86" s="40"/>
      <c r="AD86" s="7"/>
      <c r="AE86" s="8"/>
      <c r="AF86" s="9"/>
      <c r="AG86" s="40"/>
      <c r="AH86" s="7"/>
      <c r="AI86" s="11"/>
      <c r="AJ86" s="11"/>
      <c r="AK86" s="9"/>
      <c r="AL86" s="40"/>
      <c r="AM86" s="7"/>
      <c r="AN86" s="40"/>
      <c r="AO86" s="7"/>
      <c r="AP86" s="40"/>
      <c r="AQ86" s="7"/>
      <c r="AR86" s="40"/>
      <c r="AS86" s="7"/>
      <c r="AT86" s="40"/>
      <c r="AU86" s="7"/>
      <c r="AV86" s="40"/>
      <c r="AW86" s="7"/>
      <c r="AX86" s="7"/>
      <c r="AY86" s="7"/>
      <c r="AZ86" s="7"/>
      <c r="BA86" s="40" t="s">
        <v>1952</v>
      </c>
      <c r="BB86" s="40">
        <v>9</v>
      </c>
      <c r="BC86" s="7">
        <f>VLOOKUP(Table2[[#This Row],[Total Position Race 5]],Races!$F$3:$G$30,2,0)</f>
        <v>12</v>
      </c>
      <c r="BD86" s="40"/>
      <c r="BE86" s="7"/>
      <c r="BF86" s="40"/>
      <c r="BG86" s="7"/>
      <c r="BH86" s="40"/>
      <c r="BI86" s="7"/>
      <c r="BJ86" s="40"/>
      <c r="BK86" s="7"/>
      <c r="BL86" s="40"/>
      <c r="BM86" s="7"/>
      <c r="BN86" s="40"/>
      <c r="BO86" s="7"/>
      <c r="BP86" s="40"/>
      <c r="BQ86" s="7"/>
      <c r="BR86" s="40"/>
      <c r="BS86" s="7"/>
      <c r="BT86" s="40"/>
      <c r="BU86" s="7"/>
      <c r="BV8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86" s="9">
        <f>Table2[[#This Row],[Final Points race 1]]+Table2[[#This Row],[Final Points race 2]]+Table2[[#This Row],[Final POINTS Race 4 ]]+Table2[[#This Row],[Final POINTS Race 5]]+Table2[[#This Row],[Final POINTS Race 6]]</f>
        <v>12</v>
      </c>
      <c r="BX86" s="9" t="e">
        <f>SMALL(#REF!,1)</f>
        <v>#REF!</v>
      </c>
      <c r="BY86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86" s="117">
        <f>IF(Table2[[#This Row],[Races completed]]=$BZ$1,Table2[[#This Row],[Total Points 2018]]-Table2[[#This Row],[Lowest]],Table2[[#This Row],[Total Points 2018]])</f>
        <v>12</v>
      </c>
    </row>
    <row r="87" spans="1:78" s="42" customFormat="1" ht="16.5" hidden="1" customHeight="1" thickBot="1">
      <c r="A87" s="10">
        <v>12</v>
      </c>
      <c r="B87" s="182" t="s">
        <v>9</v>
      </c>
      <c r="C87" s="185" t="s">
        <v>513</v>
      </c>
      <c r="D87" s="124"/>
      <c r="E87" s="6" t="s">
        <v>76</v>
      </c>
      <c r="F87" s="6" t="s">
        <v>76</v>
      </c>
      <c r="G87" s="28" t="s">
        <v>44</v>
      </c>
      <c r="H87" s="191"/>
      <c r="I87" s="93" t="e">
        <f>VLOOKUP(Table2[[#This Row],[GCU Number]],'race 5'!$B$2:$G$48,1,0)</f>
        <v>#N/A</v>
      </c>
      <c r="J87" s="11">
        <v>40</v>
      </c>
      <c r="K87" s="40"/>
      <c r="L87" s="7"/>
      <c r="M87" s="11"/>
      <c r="N87" s="11"/>
      <c r="O87" s="11"/>
      <c r="P87" s="11" t="e">
        <f>VLOOKUP(Table2[[#This Row],[500m Place Race1]],Races!$F$3:$G$30,2,0)</f>
        <v>#N/A</v>
      </c>
      <c r="Q87" s="40"/>
      <c r="R87" s="7"/>
      <c r="S87" s="11"/>
      <c r="T87" s="40" t="e">
        <f>Table2[[#This Row],[200m Points1]]+Table2[[#This Row],[500m Points 1]]+Table2[[#This Row],[LD Points1]]</f>
        <v>#N/A</v>
      </c>
      <c r="U87" s="7"/>
      <c r="V87" s="8"/>
      <c r="W87" s="40"/>
      <c r="X87" s="7"/>
      <c r="Y87" s="11" t="e">
        <f>VLOOKUP(Table2[[#This Row],[LD Place Race 2]],Races!$F$3:$G$30,2,0)</f>
        <v>#N/A</v>
      </c>
      <c r="Z87" s="40"/>
      <c r="AA87" s="7"/>
      <c r="AB87" s="11" t="e">
        <f>VLOOKUP(Table2[[#This Row],[500m Place Race 2]],Races!$F$3:$G$30,2,0)</f>
        <v>#N/A</v>
      </c>
      <c r="AC87" s="40"/>
      <c r="AD87" s="7"/>
      <c r="AE87" s="11" t="e">
        <f>VLOOKUP(Table2[[#This Row],[200m Race 2 Place]],Races!$F$3:$G$30,2,0)</f>
        <v>#N/A</v>
      </c>
      <c r="AF87" s="11"/>
      <c r="AG87" s="40"/>
      <c r="AH87" s="11" t="e">
        <f>VLOOKUP(Table2[[#This Row],[100m Place Race 2]],Races!$F$3:$G$30,2,0)</f>
        <v>#N/A</v>
      </c>
      <c r="AI87" s="11" t="e">
        <f>Table2[[#This Row],[100m POINTS Race 2]]+Table2[[#This Row],[200m POINTS RACE 2]]+Table2[[#This Row],[500m Points Race 2]]+Table2[[#This Row],[LD Points Race 2]]</f>
        <v>#N/A</v>
      </c>
      <c r="AJ87" s="11"/>
      <c r="AK87" s="11"/>
      <c r="AL87" s="40"/>
      <c r="AM87" s="7"/>
      <c r="AN87" s="40"/>
      <c r="AO87" s="7"/>
      <c r="AP87" s="40"/>
      <c r="AQ87" s="7" t="e">
        <f>VLOOKUP(Table2[[#This Row],[500m Position]],Races!$F$3:$G$30,2,0)</f>
        <v>#N/A</v>
      </c>
      <c r="AR87" s="40"/>
      <c r="AS87" s="7"/>
      <c r="AT87" s="40" t="e">
        <f>VLOOKUP(Table2[[#This Row],[200m Position Race 4]],Races!$F$3:$G$30,2,0)</f>
        <v>#N/A</v>
      </c>
      <c r="AU87" s="7"/>
      <c r="AV87" s="40"/>
      <c r="AW87" s="7" t="e">
        <f>VLOOKUP(Table2[[#This Row],[100m Position Race 4 ]],Races!$F$3:$G$30,2,0)</f>
        <v>#N/A</v>
      </c>
      <c r="AX87" s="7" t="e">
        <f>Table2[[#This Row],[100m Points Race 4 ]]+Table2[[#This Row],[200m Points Race 4]]+Table2[[#This Row],[500m Points]]</f>
        <v>#N/A</v>
      </c>
      <c r="AY87" s="7"/>
      <c r="AZ87" s="7"/>
      <c r="BA87" s="40"/>
      <c r="BB87" s="40"/>
      <c r="BC87" s="7"/>
      <c r="BD87" s="40"/>
      <c r="BE87" s="7"/>
      <c r="BF87" s="40"/>
      <c r="BG87" s="7"/>
      <c r="BH87" s="40"/>
      <c r="BI87" s="7"/>
      <c r="BJ87" s="40"/>
      <c r="BK87" s="7"/>
      <c r="BL87" s="40"/>
      <c r="BM87" s="7"/>
      <c r="BN87" s="40"/>
      <c r="BO87" s="7"/>
      <c r="BP87" s="40"/>
      <c r="BQ87" s="7"/>
      <c r="BR87" s="40"/>
      <c r="BS87" s="7"/>
      <c r="BT87" s="40"/>
      <c r="BU87" s="7"/>
      <c r="BV8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87" s="9">
        <f>Table2[[#This Row],[Final Points race 1]]+Table2[[#This Row],[Final Points race 2]]+Table2[[#This Row],[Final POINTS Race 4 ]]+Table2[[#This Row],[Final POINTS Race 5]]+Table2[[#This Row],[Final POINTS Race 6]]</f>
        <v>0</v>
      </c>
      <c r="BX8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8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8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88" spans="1:78" s="42" customFormat="1" ht="16.5" hidden="1" customHeight="1" thickBot="1">
      <c r="A88" s="6">
        <v>12</v>
      </c>
      <c r="B88" s="6" t="s">
        <v>9</v>
      </c>
      <c r="C88" s="185" t="s">
        <v>343</v>
      </c>
      <c r="D88" s="19">
        <v>38890</v>
      </c>
      <c r="E88" s="61" t="s">
        <v>376</v>
      </c>
      <c r="F88" s="61" t="s">
        <v>76</v>
      </c>
      <c r="G88" s="28" t="s">
        <v>44</v>
      </c>
      <c r="H88" s="191"/>
      <c r="I88" s="93" t="e">
        <f>VLOOKUP(Table2[[#This Row],[GCU Number]],'race 5'!$B$2:$G$48,1,0)</f>
        <v>#N/A</v>
      </c>
      <c r="J88" s="7">
        <v>32</v>
      </c>
      <c r="K88" s="40"/>
      <c r="L88" s="57"/>
      <c r="M88" s="11" t="e">
        <f>VLOOKUP(Table2[[#This Row],[LD Place Race1]],Races!$F$3:$G$30,2,0)</f>
        <v>#N/A</v>
      </c>
      <c r="N88" s="11"/>
      <c r="O88" s="11"/>
      <c r="P88" s="11" t="e">
        <f>VLOOKUP(Table2[[#This Row],[500m Place Race1]],Races!$F$3:$G$30,2,0)</f>
        <v>#N/A</v>
      </c>
      <c r="Q88" s="40"/>
      <c r="R88" s="57"/>
      <c r="S88" s="11" t="e">
        <f>VLOOKUP(Table2[[#This Row],[200m Place Race1]],Races!$F$3:$G$30,2,0)</f>
        <v>#N/A</v>
      </c>
      <c r="T88" s="40" t="e">
        <f>Table2[[#This Row],[200m Points1]]+Table2[[#This Row],[500m Points 1]]+Table2[[#This Row],[LD Points1]]</f>
        <v>#N/A</v>
      </c>
      <c r="U88" s="57"/>
      <c r="V88" s="56"/>
      <c r="W88" s="40"/>
      <c r="X88" s="57"/>
      <c r="Y88" s="88" t="e">
        <f>VLOOKUP(Table2[[#This Row],[LD Place Race 2]],Races!$F$3:$G$30,2,0)</f>
        <v>#N/A</v>
      </c>
      <c r="Z88" s="40"/>
      <c r="AA88" s="57"/>
      <c r="AB88" s="88" t="e">
        <f>VLOOKUP(Table2[[#This Row],[500m Place Race 2]],Races!$F$3:$G$30,2,0)</f>
        <v>#N/A</v>
      </c>
      <c r="AC88" s="40"/>
      <c r="AD88" s="57"/>
      <c r="AE88" s="88" t="e">
        <f>VLOOKUP(Table2[[#This Row],[200m Race 2 Place]],Races!$F$3:$G$30,2,0)</f>
        <v>#N/A</v>
      </c>
      <c r="AF88" s="88"/>
      <c r="AG88" s="40"/>
      <c r="AH88" s="55" t="e">
        <f>VLOOKUP(Table2[[#This Row],[100m Place Race 2]],Races!$F$3:$G$30,2,0)</f>
        <v>#N/A</v>
      </c>
      <c r="AI88" s="55" t="e">
        <f>Table2[[#This Row],[100m POINTS Race 2]]+Table2[[#This Row],[200m POINTS RACE 2]]+Table2[[#This Row],[500m Points Race 2]]+Table2[[#This Row],[LD Points Race 2]]</f>
        <v>#N/A</v>
      </c>
      <c r="AJ88" s="55"/>
      <c r="AK88" s="88"/>
      <c r="AL88" s="40"/>
      <c r="AM88" s="57"/>
      <c r="AN88" s="40"/>
      <c r="AO88" s="57"/>
      <c r="AP88" s="40"/>
      <c r="AQ88" s="57" t="e">
        <f>VLOOKUP(Table2[[#This Row],[500m Position]],Races!$F$3:$G$30,2,0)</f>
        <v>#N/A</v>
      </c>
      <c r="AR88" s="40"/>
      <c r="AS88" s="57"/>
      <c r="AT88" s="40" t="e">
        <f>VLOOKUP(Table2[[#This Row],[200m Position Race 4]],Races!$F$3:$G$30,2,0)</f>
        <v>#N/A</v>
      </c>
      <c r="AU88" s="57"/>
      <c r="AV88" s="40"/>
      <c r="AW88" s="57" t="e">
        <f>VLOOKUP(Table2[[#This Row],[100m Position Race 4 ]],Races!$F$3:$G$30,2,0)</f>
        <v>#N/A</v>
      </c>
      <c r="AX88" s="57" t="e">
        <f>Table2[[#This Row],[100m Points Race 4 ]]+Table2[[#This Row],[200m Points Race 4]]+Table2[[#This Row],[500m Points]]</f>
        <v>#N/A</v>
      </c>
      <c r="AY88" s="57"/>
      <c r="AZ88" s="57"/>
      <c r="BA88" s="40"/>
      <c r="BB88" s="40"/>
      <c r="BC88" s="57"/>
      <c r="BD88" s="40"/>
      <c r="BE88" s="57"/>
      <c r="BF88" s="40"/>
      <c r="BG88" s="57"/>
      <c r="BH88" s="40"/>
      <c r="BI88" s="57"/>
      <c r="BJ88" s="40"/>
      <c r="BK88" s="57"/>
      <c r="BL88" s="40"/>
      <c r="BM88" s="57"/>
      <c r="BN88" s="40"/>
      <c r="BO88" s="57"/>
      <c r="BP88" s="40"/>
      <c r="BQ88" s="57"/>
      <c r="BR88" s="40"/>
      <c r="BS88" s="57"/>
      <c r="BT88" s="40"/>
      <c r="BU88" s="57"/>
      <c r="BV8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88" s="9">
        <f>Table2[[#This Row],[Final Points race 1]]+Table2[[#This Row],[Final Points race 2]]+Table2[[#This Row],[Final POINTS Race 4 ]]+Table2[[#This Row],[Final POINTS Race 5]]+Table2[[#This Row],[Final POINTS Race 6]]</f>
        <v>0</v>
      </c>
      <c r="BX8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8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8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89" spans="1:78" s="42" customFormat="1" ht="16.5" hidden="1" customHeight="1" thickBot="1">
      <c r="A89" s="6">
        <v>12</v>
      </c>
      <c r="B89" s="6" t="s">
        <v>9</v>
      </c>
      <c r="C89" s="185" t="s">
        <v>273</v>
      </c>
      <c r="D89" s="19">
        <v>39435</v>
      </c>
      <c r="E89" s="10" t="s">
        <v>467</v>
      </c>
      <c r="F89" s="6" t="s">
        <v>76</v>
      </c>
      <c r="G89" s="29" t="s">
        <v>11</v>
      </c>
      <c r="H89" s="191"/>
      <c r="I89" s="93" t="e">
        <f>VLOOKUP(Table2[[#This Row],[GCU Number]],'race 5'!$B$2:$G$48,1,0)</f>
        <v>#N/A</v>
      </c>
      <c r="J89" s="11"/>
      <c r="K89" s="40"/>
      <c r="L89" s="11"/>
      <c r="M89" s="11" t="e">
        <f>VLOOKUP(Table2[[#This Row],[LD Place Race1]],Races!$F$3:$G$30,2,0)</f>
        <v>#N/A</v>
      </c>
      <c r="N89" s="11"/>
      <c r="O89" s="11"/>
      <c r="P89" s="11" t="e">
        <f>VLOOKUP(Table2[[#This Row],[500m Place Race1]],Races!$F$3:$G$30,2,0)</f>
        <v>#N/A</v>
      </c>
      <c r="Q89" s="40"/>
      <c r="R89" s="11"/>
      <c r="S89" s="11" t="e">
        <f>VLOOKUP(Table2[[#This Row],[200m Place Race1]],Races!$F$3:$G$30,2,0)</f>
        <v>#N/A</v>
      </c>
      <c r="T89" s="40" t="e">
        <f>Table2[[#This Row],[200m Points1]]+Table2[[#This Row],[500m Points 1]]+Table2[[#This Row],[LD Points1]]</f>
        <v>#N/A</v>
      </c>
      <c r="U89" s="11"/>
      <c r="V89" s="8"/>
      <c r="W89" s="40"/>
      <c r="X89" s="7"/>
      <c r="Y89" s="9" t="e">
        <f>VLOOKUP(Table2[[#This Row],[LD Place Race 2]],Races!$F$3:$G$30,2,0)</f>
        <v>#N/A</v>
      </c>
      <c r="Z89" s="40"/>
      <c r="AA89" s="7"/>
      <c r="AB89" s="9" t="e">
        <f>VLOOKUP(Table2[[#This Row],[500m Place Race 2]],Races!$F$3:$G$30,2,0)</f>
        <v>#N/A</v>
      </c>
      <c r="AC89" s="40"/>
      <c r="AD89" s="7"/>
      <c r="AE89" s="9" t="e">
        <f>VLOOKUP(Table2[[#This Row],[200m Race 2 Place]],Races!$F$3:$G$30,2,0)</f>
        <v>#N/A</v>
      </c>
      <c r="AF89" s="9"/>
      <c r="AG89" s="40"/>
      <c r="AH89" s="11" t="e">
        <f>VLOOKUP(Table2[[#This Row],[100m Place Race 2]],Races!$F$3:$G$30,2,0)</f>
        <v>#N/A</v>
      </c>
      <c r="AI89" s="11" t="e">
        <f>Table2[[#This Row],[100m POINTS Race 2]]+Table2[[#This Row],[200m POINTS RACE 2]]+Table2[[#This Row],[500m Points Race 2]]+Table2[[#This Row],[LD Points Race 2]]</f>
        <v>#N/A</v>
      </c>
      <c r="AJ89" s="11"/>
      <c r="AK89" s="9"/>
      <c r="AL89" s="40"/>
      <c r="AM89" s="11"/>
      <c r="AN89" s="40"/>
      <c r="AO89" s="11"/>
      <c r="AP89" s="40"/>
      <c r="AQ89" s="11" t="e">
        <f>VLOOKUP(Table2[[#This Row],[500m Position]],Races!$F$3:$G$30,2,0)</f>
        <v>#N/A</v>
      </c>
      <c r="AR89" s="40"/>
      <c r="AS89" s="11"/>
      <c r="AT89" s="40" t="e">
        <f>VLOOKUP(Table2[[#This Row],[200m Position Race 4]],Races!$F$3:$G$30,2,0)</f>
        <v>#N/A</v>
      </c>
      <c r="AU89" s="11"/>
      <c r="AV89" s="40"/>
      <c r="AW89" s="11" t="e">
        <f>VLOOKUP(Table2[[#This Row],[100m Position Race 4 ]],Races!$F$3:$G$30,2,0)</f>
        <v>#N/A</v>
      </c>
      <c r="AX89" s="11" t="e">
        <f>Table2[[#This Row],[100m Points Race 4 ]]+Table2[[#This Row],[200m Points Race 4]]+Table2[[#This Row],[500m Points]]</f>
        <v>#N/A</v>
      </c>
      <c r="AY89" s="11"/>
      <c r="AZ89" s="11"/>
      <c r="BA89" s="40"/>
      <c r="BB89" s="40"/>
      <c r="BC89" s="11"/>
      <c r="BD89" s="40"/>
      <c r="BE89" s="11"/>
      <c r="BF89" s="40"/>
      <c r="BG89" s="11"/>
      <c r="BH89" s="40"/>
      <c r="BI89" s="11"/>
      <c r="BJ89" s="40"/>
      <c r="BK89" s="11"/>
      <c r="BL89" s="40"/>
      <c r="BM89" s="11"/>
      <c r="BN89" s="40"/>
      <c r="BO89" s="11"/>
      <c r="BP89" s="40"/>
      <c r="BQ89" s="11"/>
      <c r="BR89" s="40"/>
      <c r="BS89" s="11"/>
      <c r="BT89" s="40"/>
      <c r="BU89" s="11"/>
      <c r="BV8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89" s="9">
        <f>Table2[[#This Row],[Final Points race 1]]+Table2[[#This Row],[Final Points race 2]]+Table2[[#This Row],[Final POINTS Race 4 ]]+Table2[[#This Row],[Final POINTS Race 5]]+Table2[[#This Row],[Final POINTS Race 6]]</f>
        <v>0</v>
      </c>
      <c r="BX8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8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8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90" spans="1:78" s="42" customFormat="1" ht="16.5" hidden="1" customHeight="1" thickBot="1">
      <c r="A90" s="6">
        <v>12</v>
      </c>
      <c r="B90" s="94" t="s">
        <v>9</v>
      </c>
      <c r="C90" s="185" t="s">
        <v>275</v>
      </c>
      <c r="D90" s="19">
        <v>39240</v>
      </c>
      <c r="E90" s="124" t="s">
        <v>466</v>
      </c>
      <c r="F90" s="10" t="s">
        <v>76</v>
      </c>
      <c r="G90" s="29" t="s">
        <v>13</v>
      </c>
      <c r="H90" s="191">
        <v>10812</v>
      </c>
      <c r="I90" s="93" t="e">
        <f>VLOOKUP(Table2[[#This Row],[GCU Number]],'race 5'!$B$2:$G$48,1,0)</f>
        <v>#N/A</v>
      </c>
      <c r="J90" s="7"/>
      <c r="K90" s="40"/>
      <c r="L90" s="7"/>
      <c r="M90" s="11" t="e">
        <f>VLOOKUP(Table2[[#This Row],[LD Place Race1]],Races!$F$3:$G$30,2,0)</f>
        <v>#N/A</v>
      </c>
      <c r="N90" s="11"/>
      <c r="O90" s="11"/>
      <c r="P90" s="11" t="e">
        <f>VLOOKUP(Table2[[#This Row],[500m Place Race1]],Races!$F$3:$G$30,2,0)</f>
        <v>#N/A</v>
      </c>
      <c r="Q90" s="40"/>
      <c r="R90" s="7"/>
      <c r="S90" s="11" t="e">
        <f>VLOOKUP(Table2[[#This Row],[200m Place Race1]],Races!$F$3:$G$30,2,0)</f>
        <v>#N/A</v>
      </c>
      <c r="T90" s="40" t="e">
        <f>Table2[[#This Row],[200m Points1]]+Table2[[#This Row],[500m Points 1]]+Table2[[#This Row],[LD Points1]]</f>
        <v>#N/A</v>
      </c>
      <c r="U90" s="7"/>
      <c r="V90" s="8"/>
      <c r="W90" s="40"/>
      <c r="X90" s="7"/>
      <c r="Y90" s="11" t="e">
        <f>VLOOKUP(Table2[[#This Row],[LD Place Race 2]],Races!$F$3:$G$30,2,0)</f>
        <v>#N/A</v>
      </c>
      <c r="Z90" s="40"/>
      <c r="AA90" s="7"/>
      <c r="AB90" s="11" t="e">
        <f>VLOOKUP(Table2[[#This Row],[500m Place Race 2]],Races!$F$3:$G$30,2,0)</f>
        <v>#N/A</v>
      </c>
      <c r="AC90" s="40"/>
      <c r="AD90" s="7"/>
      <c r="AE90" s="11" t="e">
        <f>VLOOKUP(Table2[[#This Row],[200m Race 2 Place]],Races!$F$3:$G$30,2,0)</f>
        <v>#N/A</v>
      </c>
      <c r="AF90" s="11"/>
      <c r="AG90" s="40"/>
      <c r="AH90" s="11" t="e">
        <f>VLOOKUP(Table2[[#This Row],[100m Place Race 2]],Races!$F$3:$G$30,2,0)</f>
        <v>#N/A</v>
      </c>
      <c r="AI90" s="11" t="e">
        <f>Table2[[#This Row],[100m POINTS Race 2]]+Table2[[#This Row],[200m POINTS RACE 2]]+Table2[[#This Row],[500m Points Race 2]]+Table2[[#This Row],[LD Points Race 2]]</f>
        <v>#N/A</v>
      </c>
      <c r="AJ90" s="11"/>
      <c r="AK90" s="11"/>
      <c r="AL90" s="40"/>
      <c r="AM90" s="7"/>
      <c r="AN90" s="40"/>
      <c r="AO90" s="7"/>
      <c r="AP90" s="40"/>
      <c r="AQ90" s="7" t="e">
        <f>VLOOKUP(Table2[[#This Row],[500m Position]],Races!$F$3:$G$30,2,0)</f>
        <v>#N/A</v>
      </c>
      <c r="AR90" s="40"/>
      <c r="AS90" s="7"/>
      <c r="AT90" s="40" t="e">
        <f>VLOOKUP(Table2[[#This Row],[200m Position Race 4]],Races!$F$3:$G$30,2,0)</f>
        <v>#N/A</v>
      </c>
      <c r="AU90" s="7"/>
      <c r="AV90" s="40"/>
      <c r="AW90" s="7" t="e">
        <f>VLOOKUP(Table2[[#This Row],[100m Position Race 4 ]],Races!$F$3:$G$30,2,0)</f>
        <v>#N/A</v>
      </c>
      <c r="AX90" s="7" t="e">
        <f>Table2[[#This Row],[100m Points Race 4 ]]+Table2[[#This Row],[200m Points Race 4]]+Table2[[#This Row],[500m Points]]</f>
        <v>#N/A</v>
      </c>
      <c r="AY90" s="7"/>
      <c r="AZ90" s="7"/>
      <c r="BA90" s="40"/>
      <c r="BB90" s="40"/>
      <c r="BC90" s="7"/>
      <c r="BD90" s="40"/>
      <c r="BE90" s="7"/>
      <c r="BF90" s="40"/>
      <c r="BG90" s="7"/>
      <c r="BH90" s="40"/>
      <c r="BI90" s="7"/>
      <c r="BJ90" s="40"/>
      <c r="BK90" s="7"/>
      <c r="BL90" s="40"/>
      <c r="BM90" s="7"/>
      <c r="BN90" s="40"/>
      <c r="BO90" s="7"/>
      <c r="BP90" s="40"/>
      <c r="BQ90" s="7"/>
      <c r="BR90" s="40"/>
      <c r="BS90" s="7"/>
      <c r="BT90" s="40"/>
      <c r="BU90" s="7"/>
      <c r="BV9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90" s="9">
        <f>Table2[[#This Row],[Final Points race 1]]+Table2[[#This Row],[Final Points race 2]]+Table2[[#This Row],[Final POINTS Race 4 ]]+Table2[[#This Row],[Final POINTS Race 5]]+Table2[[#This Row],[Final POINTS Race 6]]</f>
        <v>0</v>
      </c>
      <c r="BX9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9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9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91" spans="1:78" s="42" customFormat="1" ht="16.5" hidden="1" customHeight="1" thickBot="1">
      <c r="A91" s="6">
        <v>12</v>
      </c>
      <c r="B91" s="94" t="s">
        <v>9</v>
      </c>
      <c r="C91" s="185" t="s">
        <v>112</v>
      </c>
      <c r="D91" s="19">
        <v>38772</v>
      </c>
      <c r="E91" s="6" t="s">
        <v>113</v>
      </c>
      <c r="F91" s="6" t="s">
        <v>76</v>
      </c>
      <c r="G91" s="28" t="s">
        <v>13</v>
      </c>
      <c r="H91" s="191"/>
      <c r="I91" s="93" t="e">
        <f>VLOOKUP(Table2[[#This Row],[GCU Number]],'race 5'!$B$2:$G$48,1,0)</f>
        <v>#N/A</v>
      </c>
      <c r="J91" s="7"/>
      <c r="K91" s="40"/>
      <c r="L91" s="128"/>
      <c r="M91" s="11" t="e">
        <f>VLOOKUP(Table2[[#This Row],[LD Place Race1]],Races!$F$3:$G$30,2,0)</f>
        <v>#N/A</v>
      </c>
      <c r="N91" s="11"/>
      <c r="O91" s="11"/>
      <c r="P91" s="11" t="e">
        <f>VLOOKUP(Table2[[#This Row],[500m Place Race1]],Races!$F$3:$G$30,2,0)</f>
        <v>#N/A</v>
      </c>
      <c r="Q91" s="40"/>
      <c r="R91" s="128"/>
      <c r="S91" s="11" t="e">
        <f>VLOOKUP(Table2[[#This Row],[200m Place Race1]],Races!$F$3:$G$30,2,0)</f>
        <v>#N/A</v>
      </c>
      <c r="T91" s="40" t="e">
        <f>Table2[[#This Row],[200m Points1]]+Table2[[#This Row],[500m Points 1]]+Table2[[#This Row],[LD Points1]]</f>
        <v>#N/A</v>
      </c>
      <c r="U91" s="128"/>
      <c r="V91" s="8"/>
      <c r="W91" s="40"/>
      <c r="X91" s="128"/>
      <c r="Y91" s="7" t="e">
        <f>VLOOKUP(Table2[[#This Row],[LD Place Race 2]],Races!$F$3:$G$30,2,0)</f>
        <v>#N/A</v>
      </c>
      <c r="Z91" s="40"/>
      <c r="AA91" s="128"/>
      <c r="AB91" s="7" t="e">
        <f>VLOOKUP(Table2[[#This Row],[500m Place Race 2]],Races!$F$3:$G$30,2,0)</f>
        <v>#N/A</v>
      </c>
      <c r="AC91" s="40"/>
      <c r="AD91" s="128"/>
      <c r="AE91" s="7" t="e">
        <f>VLOOKUP(Table2[[#This Row],[200m Race 2 Place]],Races!$F$3:$G$30,2,0)</f>
        <v>#N/A</v>
      </c>
      <c r="AF91" s="11"/>
      <c r="AG91" s="40"/>
      <c r="AH91" s="128" t="e">
        <f>VLOOKUP(Table2[[#This Row],[100m Place Race 2]],Races!$F$3:$G$30,2,0)</f>
        <v>#N/A</v>
      </c>
      <c r="AI91" s="16" t="e">
        <f>Table2[[#This Row],[100m POINTS Race 2]]+Table2[[#This Row],[200m POINTS RACE 2]]+Table2[[#This Row],[500m Points Race 2]]+Table2[[#This Row],[LD Points Race 2]]</f>
        <v>#N/A</v>
      </c>
      <c r="AJ91" s="16"/>
      <c r="AK91" s="11"/>
      <c r="AL91" s="40"/>
      <c r="AM91" s="128"/>
      <c r="AN91" s="40"/>
      <c r="AO91" s="128"/>
      <c r="AP91" s="40"/>
      <c r="AQ91" s="128" t="e">
        <f>VLOOKUP(Table2[[#This Row],[500m Position]],Races!$F$3:$G$30,2,0)</f>
        <v>#N/A</v>
      </c>
      <c r="AR91" s="40"/>
      <c r="AS91" s="128"/>
      <c r="AT91" s="40" t="e">
        <f>VLOOKUP(Table2[[#This Row],[200m Position Race 4]],Races!$F$3:$G$30,2,0)</f>
        <v>#N/A</v>
      </c>
      <c r="AU91" s="128"/>
      <c r="AV91" s="40"/>
      <c r="AW91" s="128" t="e">
        <f>VLOOKUP(Table2[[#This Row],[100m Position Race 4 ]],Races!$F$3:$G$30,2,0)</f>
        <v>#N/A</v>
      </c>
      <c r="AX91" s="128" t="e">
        <f>Table2[[#This Row],[100m Points Race 4 ]]+Table2[[#This Row],[200m Points Race 4]]+Table2[[#This Row],[500m Points]]</f>
        <v>#N/A</v>
      </c>
      <c r="AY91" s="128"/>
      <c r="AZ91" s="128"/>
      <c r="BA91" s="40"/>
      <c r="BB91" s="40"/>
      <c r="BC91" s="128"/>
      <c r="BD91" s="40"/>
      <c r="BE91" s="128"/>
      <c r="BF91" s="40"/>
      <c r="BG91" s="128"/>
      <c r="BH91" s="40"/>
      <c r="BI91" s="128"/>
      <c r="BJ91" s="40"/>
      <c r="BK91" s="128"/>
      <c r="BL91" s="40"/>
      <c r="BM91" s="128"/>
      <c r="BN91" s="40"/>
      <c r="BO91" s="128"/>
      <c r="BP91" s="40"/>
      <c r="BQ91" s="128"/>
      <c r="BR91" s="40"/>
      <c r="BS91" s="128"/>
      <c r="BT91" s="40"/>
      <c r="BU91" s="128"/>
      <c r="BV9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91" s="9">
        <f>Table2[[#This Row],[Final Points race 1]]+Table2[[#This Row],[Final Points race 2]]+Table2[[#This Row],[Final POINTS Race 4 ]]+Table2[[#This Row],[Final POINTS Race 5]]+Table2[[#This Row],[Final POINTS Race 6]]</f>
        <v>0</v>
      </c>
      <c r="BX9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9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9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92" spans="1:78" s="42" customFormat="1" ht="16.5" hidden="1" customHeight="1" thickBot="1">
      <c r="A92" s="10">
        <v>12</v>
      </c>
      <c r="B92" s="6" t="s">
        <v>9</v>
      </c>
      <c r="C92" s="185" t="s">
        <v>1609</v>
      </c>
      <c r="D92" s="19"/>
      <c r="E92" s="10"/>
      <c r="F92" s="10"/>
      <c r="G92" s="10" t="s">
        <v>13</v>
      </c>
      <c r="H92" s="201">
        <v>11362</v>
      </c>
      <c r="I92" s="93" t="e">
        <f>VLOOKUP(Table2[[#This Row],[GCU Number]],'race 5'!$B$2:$G$48,1,0)</f>
        <v>#N/A</v>
      </c>
      <c r="J92" s="7">
        <v>163</v>
      </c>
      <c r="K92" s="7"/>
      <c r="L92" s="7"/>
      <c r="M92" s="11"/>
      <c r="N92" s="11"/>
      <c r="O92" s="11"/>
      <c r="P92" s="11"/>
      <c r="Q92" s="7"/>
      <c r="R92" s="7"/>
      <c r="S92" s="11"/>
      <c r="T92" s="7"/>
      <c r="U92" s="7"/>
      <c r="V92" s="8"/>
      <c r="W92" s="7"/>
      <c r="X92" s="7"/>
      <c r="Y92" s="7"/>
      <c r="Z92" s="7"/>
      <c r="AA92" s="7"/>
      <c r="AB92" s="7"/>
      <c r="AC92" s="7"/>
      <c r="AD92" s="7"/>
      <c r="AE92" s="7"/>
      <c r="AF92" s="11"/>
      <c r="AG92" s="7"/>
      <c r="AH92" s="7"/>
      <c r="AI92" s="11"/>
      <c r="AJ92" s="11"/>
      <c r="AK92" s="11"/>
      <c r="AL92" s="7"/>
      <c r="AM92" s="7"/>
      <c r="AN92" s="7"/>
      <c r="AO92" s="7" t="s">
        <v>1653</v>
      </c>
      <c r="AP92" s="7">
        <v>7</v>
      </c>
      <c r="AQ92" s="7">
        <f>VLOOKUP(Table2[[#This Row],[500m Position]],Races!$F$3:$G$30,2,0)</f>
        <v>14</v>
      </c>
      <c r="AR92" s="7" t="s">
        <v>1745</v>
      </c>
      <c r="AS92" s="7">
        <v>8</v>
      </c>
      <c r="AT92" s="7">
        <f>VLOOKUP(Table2[[#This Row],[200m Position Race 4]],Races!$F$3:$G$30,2,0)</f>
        <v>13</v>
      </c>
      <c r="AU92" s="267">
        <v>37.840000000000003</v>
      </c>
      <c r="AV92" s="7">
        <v>6</v>
      </c>
      <c r="AW92" s="7">
        <f>VLOOKUP(Table2[[#This Row],[100m Position Race 4 ]],Races!$F$3:$G$30,2,0)</f>
        <v>15</v>
      </c>
      <c r="AX92" s="7">
        <f>Table2[[#This Row],[100m Points Race 4 ]]+Table2[[#This Row],[200m Points Race 4]]+Table2[[#This Row],[500m Points]]</f>
        <v>42</v>
      </c>
      <c r="AY92" s="7">
        <v>6</v>
      </c>
      <c r="AZ92" s="7">
        <f>VLOOKUP(Table2[[#This Row],[Total Position Race 4]],Races!$F$3:$G$30,2,0)</f>
        <v>15</v>
      </c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9"/>
      <c r="BW92" s="9">
        <f>Table2[[#This Row],[Final Points race 1]]+Table2[[#This Row],[Final Points race 2]]+Table2[[#This Row],[Final POINTS Race 4 ]]+Table2[[#This Row],[Final POINTS Race 5]]+Table2[[#This Row],[Final POINTS Race 6]]</f>
        <v>15</v>
      </c>
      <c r="BX92" s="9"/>
      <c r="BY92" s="9"/>
      <c r="BZ92" s="117"/>
    </row>
    <row r="93" spans="1:78" s="42" customFormat="1" ht="16.5" hidden="1" customHeight="1" thickBot="1">
      <c r="A93" s="6">
        <v>12</v>
      </c>
      <c r="B93" s="6" t="s">
        <v>9</v>
      </c>
      <c r="C93" s="185" t="s">
        <v>248</v>
      </c>
      <c r="D93" s="19">
        <v>39379</v>
      </c>
      <c r="E93" s="184" t="s">
        <v>466</v>
      </c>
      <c r="F93" s="10" t="s">
        <v>76</v>
      </c>
      <c r="G93" s="29" t="s">
        <v>13</v>
      </c>
      <c r="H93" s="191"/>
      <c r="I93" s="93" t="e">
        <f>VLOOKUP(Table2[[#This Row],[GCU Number]],'race 5'!$B$2:$G$48,1,0)</f>
        <v>#N/A</v>
      </c>
      <c r="J93" s="11"/>
      <c r="K93" s="40"/>
      <c r="L93" s="37"/>
      <c r="M93" s="11" t="e">
        <f>VLOOKUP(Table2[[#This Row],[LD Place Race1]],Races!$F$3:$G$30,2,0)</f>
        <v>#N/A</v>
      </c>
      <c r="N93" s="11"/>
      <c r="O93" s="11"/>
      <c r="P93" s="11" t="e">
        <f>VLOOKUP(Table2[[#This Row],[500m Place Race1]],Races!$F$3:$G$30,2,0)</f>
        <v>#N/A</v>
      </c>
      <c r="Q93" s="40"/>
      <c r="R93" s="37"/>
      <c r="S93" s="11" t="e">
        <f>VLOOKUP(Table2[[#This Row],[200m Place Race1]],Races!$F$3:$G$30,2,0)</f>
        <v>#N/A</v>
      </c>
      <c r="T93" s="40" t="e">
        <f>Table2[[#This Row],[200m Points1]]+Table2[[#This Row],[500m Points 1]]+Table2[[#This Row],[LD Points1]]</f>
        <v>#N/A</v>
      </c>
      <c r="U93" s="37"/>
      <c r="V93" s="8"/>
      <c r="W93" s="40"/>
      <c r="X93" s="37"/>
      <c r="Y93" s="7" t="e">
        <f>VLOOKUP(Table2[[#This Row],[LD Place Race 2]],Races!$F$3:$G$30,2,0)</f>
        <v>#N/A</v>
      </c>
      <c r="Z93" s="40"/>
      <c r="AA93" s="37"/>
      <c r="AB93" s="7" t="e">
        <f>VLOOKUP(Table2[[#This Row],[500m Place Race 2]],Races!$F$3:$G$30,2,0)</f>
        <v>#N/A</v>
      </c>
      <c r="AC93" s="40"/>
      <c r="AD93" s="37"/>
      <c r="AE93" s="7" t="e">
        <f>VLOOKUP(Table2[[#This Row],[200m Race 2 Place]],Races!$F$3:$G$30,2,0)</f>
        <v>#N/A</v>
      </c>
      <c r="AF93" s="11"/>
      <c r="AG93" s="40"/>
      <c r="AH93" s="37" t="e">
        <f>VLOOKUP(Table2[[#This Row],[100m Place Race 2]],Races!$F$3:$G$30,2,0)</f>
        <v>#N/A</v>
      </c>
      <c r="AI93" s="37" t="e">
        <f>Table2[[#This Row],[100m POINTS Race 2]]+Table2[[#This Row],[200m POINTS RACE 2]]+Table2[[#This Row],[500m Points Race 2]]+Table2[[#This Row],[LD Points Race 2]]</f>
        <v>#N/A</v>
      </c>
      <c r="AJ93" s="37"/>
      <c r="AK93" s="11"/>
      <c r="AL93" s="40"/>
      <c r="AM93" s="37"/>
      <c r="AN93" s="40"/>
      <c r="AO93" s="37"/>
      <c r="AP93" s="40"/>
      <c r="AQ93" s="37" t="e">
        <f>VLOOKUP(Table2[[#This Row],[500m Position]],Races!$F$3:$G$30,2,0)</f>
        <v>#N/A</v>
      </c>
      <c r="AR93" s="40"/>
      <c r="AS93" s="37"/>
      <c r="AT93" s="40" t="e">
        <f>VLOOKUP(Table2[[#This Row],[200m Position Race 4]],Races!$F$3:$G$30,2,0)</f>
        <v>#N/A</v>
      </c>
      <c r="AU93" s="37"/>
      <c r="AV93" s="40"/>
      <c r="AW93" s="37" t="e">
        <f>VLOOKUP(Table2[[#This Row],[100m Position Race 4 ]],Races!$F$3:$G$30,2,0)</f>
        <v>#N/A</v>
      </c>
      <c r="AX93" s="37" t="e">
        <f>Table2[[#This Row],[100m Points Race 4 ]]+Table2[[#This Row],[200m Points Race 4]]+Table2[[#This Row],[500m Points]]</f>
        <v>#N/A</v>
      </c>
      <c r="AY93" s="37"/>
      <c r="AZ93" s="37"/>
      <c r="BA93" s="40"/>
      <c r="BB93" s="40"/>
      <c r="BC93" s="37"/>
      <c r="BD93" s="40"/>
      <c r="BE93" s="37"/>
      <c r="BF93" s="40"/>
      <c r="BG93" s="37"/>
      <c r="BH93" s="40"/>
      <c r="BI93" s="37"/>
      <c r="BJ93" s="40"/>
      <c r="BK93" s="37"/>
      <c r="BL93" s="40"/>
      <c r="BM93" s="37"/>
      <c r="BN93" s="40"/>
      <c r="BO93" s="37"/>
      <c r="BP93" s="40"/>
      <c r="BQ93" s="37"/>
      <c r="BR93" s="40"/>
      <c r="BS93" s="37"/>
      <c r="BT93" s="40"/>
      <c r="BU93" s="37"/>
      <c r="BV9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93" s="9">
        <f>Table2[[#This Row],[Final Points race 1]]+Table2[[#This Row],[Final Points race 2]]+Table2[[#This Row],[Final POINTS Race 4 ]]+Table2[[#This Row],[Final POINTS Race 5]]+Table2[[#This Row],[Final POINTS Race 6]]</f>
        <v>0</v>
      </c>
      <c r="BX9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9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9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94" spans="1:78" s="42" customFormat="1" ht="16.5" hidden="1" customHeight="1" thickBot="1">
      <c r="A94" s="10">
        <v>12</v>
      </c>
      <c r="B94" s="94" t="s">
        <v>9</v>
      </c>
      <c r="C94" s="185" t="s">
        <v>515</v>
      </c>
      <c r="D94" s="124"/>
      <c r="E94" s="6" t="s">
        <v>76</v>
      </c>
      <c r="F94" s="6" t="s">
        <v>76</v>
      </c>
      <c r="G94" s="28" t="s">
        <v>44</v>
      </c>
      <c r="H94" s="191"/>
      <c r="I94" s="93" t="e">
        <f>VLOOKUP(Table2[[#This Row],[GCU Number]],'race 5'!$B$2:$G$48,1,0)</f>
        <v>#N/A</v>
      </c>
      <c r="J94" s="7">
        <v>57</v>
      </c>
      <c r="K94" s="40"/>
      <c r="L94" s="7"/>
      <c r="M94" s="11"/>
      <c r="N94" s="11"/>
      <c r="O94" s="11"/>
      <c r="P94" s="11" t="e">
        <f>VLOOKUP(Table2[[#This Row],[500m Place Race1]],Races!$F$3:$G$30,2,0)</f>
        <v>#N/A</v>
      </c>
      <c r="Q94" s="40"/>
      <c r="R94" s="7"/>
      <c r="S94" s="11"/>
      <c r="T94" s="40" t="e">
        <f>Table2[[#This Row],[200m Points1]]+Table2[[#This Row],[500m Points 1]]+Table2[[#This Row],[LD Points1]]</f>
        <v>#N/A</v>
      </c>
      <c r="U94" s="7"/>
      <c r="V94" s="8"/>
      <c r="W94" s="40"/>
      <c r="X94" s="7"/>
      <c r="Y94" s="11" t="e">
        <f>VLOOKUP(Table2[[#This Row],[LD Place Race 2]],Races!$F$3:$G$30,2,0)</f>
        <v>#N/A</v>
      </c>
      <c r="Z94" s="40"/>
      <c r="AA94" s="7"/>
      <c r="AB94" s="11" t="e">
        <f>VLOOKUP(Table2[[#This Row],[500m Place Race 2]],Races!$F$3:$G$30,2,0)</f>
        <v>#N/A</v>
      </c>
      <c r="AC94" s="40"/>
      <c r="AD94" s="7"/>
      <c r="AE94" s="11" t="e">
        <f>VLOOKUP(Table2[[#This Row],[200m Race 2 Place]],Races!$F$3:$G$30,2,0)</f>
        <v>#N/A</v>
      </c>
      <c r="AF94" s="11"/>
      <c r="AG94" s="40"/>
      <c r="AH94" s="11" t="e">
        <f>VLOOKUP(Table2[[#This Row],[100m Place Race 2]],Races!$F$3:$G$30,2,0)</f>
        <v>#N/A</v>
      </c>
      <c r="AI94" s="11" t="e">
        <f>Table2[[#This Row],[100m POINTS Race 2]]+Table2[[#This Row],[200m POINTS RACE 2]]+Table2[[#This Row],[500m Points Race 2]]+Table2[[#This Row],[LD Points Race 2]]</f>
        <v>#N/A</v>
      </c>
      <c r="AJ94" s="11"/>
      <c r="AK94" s="11"/>
      <c r="AL94" s="40"/>
      <c r="AM94" s="7"/>
      <c r="AN94" s="40"/>
      <c r="AO94" s="7"/>
      <c r="AP94" s="40"/>
      <c r="AQ94" s="7" t="e">
        <f>VLOOKUP(Table2[[#This Row],[500m Position]],Races!$F$3:$G$30,2,0)</f>
        <v>#N/A</v>
      </c>
      <c r="AR94" s="40"/>
      <c r="AS94" s="7"/>
      <c r="AT94" s="40" t="e">
        <f>VLOOKUP(Table2[[#This Row],[200m Position Race 4]],Races!$F$3:$G$30,2,0)</f>
        <v>#N/A</v>
      </c>
      <c r="AU94" s="7"/>
      <c r="AV94" s="40"/>
      <c r="AW94" s="7" t="e">
        <f>VLOOKUP(Table2[[#This Row],[100m Position Race 4 ]],Races!$F$3:$G$30,2,0)</f>
        <v>#N/A</v>
      </c>
      <c r="AX94" s="7" t="e">
        <f>Table2[[#This Row],[100m Points Race 4 ]]+Table2[[#This Row],[200m Points Race 4]]+Table2[[#This Row],[500m Points]]</f>
        <v>#N/A</v>
      </c>
      <c r="AY94" s="7"/>
      <c r="AZ94" s="7"/>
      <c r="BA94" s="40"/>
      <c r="BB94" s="40"/>
      <c r="BC94" s="7"/>
      <c r="BD94" s="40"/>
      <c r="BE94" s="7"/>
      <c r="BF94" s="40"/>
      <c r="BG94" s="7"/>
      <c r="BH94" s="40"/>
      <c r="BI94" s="7"/>
      <c r="BJ94" s="40"/>
      <c r="BK94" s="7"/>
      <c r="BL94" s="40"/>
      <c r="BM94" s="7"/>
      <c r="BN94" s="40"/>
      <c r="BO94" s="7"/>
      <c r="BP94" s="40"/>
      <c r="BQ94" s="7"/>
      <c r="BR94" s="40"/>
      <c r="BS94" s="7"/>
      <c r="BT94" s="40"/>
      <c r="BU94" s="7"/>
      <c r="BV9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94" s="9">
        <f>Table2[[#This Row],[Final Points race 1]]+Table2[[#This Row],[Final Points race 2]]+Table2[[#This Row],[Final POINTS Race 4 ]]+Table2[[#This Row],[Final POINTS Race 5]]+Table2[[#This Row],[Final POINTS Race 6]]</f>
        <v>0</v>
      </c>
      <c r="BX9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9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9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95" spans="1:78" s="42" customFormat="1" ht="16.5" hidden="1" customHeight="1" thickBot="1">
      <c r="A95" s="6">
        <v>12</v>
      </c>
      <c r="B95" s="189" t="s">
        <v>9</v>
      </c>
      <c r="C95" s="185" t="s">
        <v>10</v>
      </c>
      <c r="D95" s="19">
        <v>38984</v>
      </c>
      <c r="E95" s="10" t="s">
        <v>467</v>
      </c>
      <c r="F95" s="10" t="s">
        <v>76</v>
      </c>
      <c r="G95" s="10" t="s">
        <v>11</v>
      </c>
      <c r="H95" s="201">
        <v>10600</v>
      </c>
      <c r="I95" s="93" t="e">
        <f>VLOOKUP(Table2[[#This Row],[GCU Number]],'race 5'!$B$2:$G$48,1,0)</f>
        <v>#N/A</v>
      </c>
      <c r="J95" s="11">
        <v>20</v>
      </c>
      <c r="K95" s="11" t="s">
        <v>943</v>
      </c>
      <c r="L95" s="11">
        <v>1</v>
      </c>
      <c r="M95" s="11">
        <f>VLOOKUP(Table2[[#This Row],[LD Place Race1]],Races!$F$3:$G$30,2,0)</f>
        <v>26</v>
      </c>
      <c r="N95" s="11" t="s">
        <v>835</v>
      </c>
      <c r="O95" s="11">
        <v>1</v>
      </c>
      <c r="P95" s="11">
        <f>VLOOKUP(Table2[[#This Row],[500m Place Race1]],Races!$F$3:$G$30,2,0)</f>
        <v>26</v>
      </c>
      <c r="Q95" s="11" t="s">
        <v>895</v>
      </c>
      <c r="R95" s="11">
        <v>1</v>
      </c>
      <c r="S95" s="11">
        <f>VLOOKUP(Table2[[#This Row],[200m Place Race1]],Races!$F$3:$G$30,2,0)</f>
        <v>26</v>
      </c>
      <c r="T95" s="11">
        <f>Table2[[#This Row],[200m Points1]]+Table2[[#This Row],[500m Points 1]]+Table2[[#This Row],[LD Points1]]</f>
        <v>78</v>
      </c>
      <c r="U95" s="11">
        <v>1</v>
      </c>
      <c r="V95" s="8">
        <f>VLOOKUP(Table2[[#This Row],[Final Place RACE 1]],Races!$F$3:$G$28,2,0)</f>
        <v>26</v>
      </c>
      <c r="W95" s="37" t="s">
        <v>1225</v>
      </c>
      <c r="X95" s="11">
        <v>1</v>
      </c>
      <c r="Y95" s="7">
        <f>VLOOKUP(Table2[[#This Row],[LD Place Race 2]],Races!$F$3:$G$30,2,0)</f>
        <v>26</v>
      </c>
      <c r="Z95" s="37" t="s">
        <v>1309</v>
      </c>
      <c r="AA95" s="11">
        <v>1</v>
      </c>
      <c r="AB95" s="7">
        <f>VLOOKUP(Table2[[#This Row],[500m Place Race 2]],Races!$F$3:$G$30,2,0)</f>
        <v>26</v>
      </c>
      <c r="AC95" s="280" t="s">
        <v>1324</v>
      </c>
      <c r="AD95" s="11">
        <v>1</v>
      </c>
      <c r="AE95" s="7">
        <f>VLOOKUP(Table2[[#This Row],[200m Race 2 Place]],Races!$F$3:$G$30,2,0)</f>
        <v>26</v>
      </c>
      <c r="AF95" s="300">
        <v>27.28</v>
      </c>
      <c r="AG95" s="37">
        <v>1</v>
      </c>
      <c r="AH95" s="11">
        <f>VLOOKUP(Table2[[#This Row],[100m Place Race 2]],Races!$F$3:$G$30,2,0)</f>
        <v>26</v>
      </c>
      <c r="AI95" s="11">
        <f>Table2[[#This Row],[100m POINTS Race 2]]+Table2[[#This Row],[200m POINTS RACE 2]]+Table2[[#This Row],[500m Points Race 2]]+Table2[[#This Row],[LD Points Race 2]]</f>
        <v>104</v>
      </c>
      <c r="AJ95" s="11">
        <v>1</v>
      </c>
      <c r="AK95" s="11">
        <f>VLOOKUP(Table2[[#This Row],[Race 2 Overall Position]],Races!$F$3:$G$30,2,0)</f>
        <v>26</v>
      </c>
      <c r="AL95" s="11"/>
      <c r="AM95" s="11"/>
      <c r="AN95" s="11"/>
      <c r="AO95" s="11" t="s">
        <v>1644</v>
      </c>
      <c r="AP95" s="11">
        <v>1</v>
      </c>
      <c r="AQ95" s="11">
        <f>VLOOKUP(Table2[[#This Row],[500m Position]],Races!$F$3:$G$30,2,0)</f>
        <v>26</v>
      </c>
      <c r="AR95" s="11" t="s">
        <v>1734</v>
      </c>
      <c r="AS95" s="11">
        <v>1</v>
      </c>
      <c r="AT95" s="11">
        <f>VLOOKUP(Table2[[#This Row],[200m Position Race 4]],Races!$F$3:$G$30,2,0)</f>
        <v>26</v>
      </c>
      <c r="AU95" s="269">
        <v>32.71</v>
      </c>
      <c r="AV95" s="11">
        <v>1</v>
      </c>
      <c r="AW95" s="11">
        <f>VLOOKUP(Table2[[#This Row],[100m Position Race 4 ]],Races!$F$3:$G$30,2,0)</f>
        <v>26</v>
      </c>
      <c r="AX95" s="11">
        <f>Table2[[#This Row],[100m Points Race 4 ]]+Table2[[#This Row],[200m Points Race 4]]+Table2[[#This Row],[500m Points]]</f>
        <v>78</v>
      </c>
      <c r="AY95" s="11">
        <v>1</v>
      </c>
      <c r="AZ95" s="11">
        <f>VLOOKUP(Table2[[#This Row],[Total Position Race 4]],Races!$F$3:$G$30,2,0)</f>
        <v>26</v>
      </c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95" s="9">
        <f>Table2[[#This Row],[Final Points race 1]]+Table2[[#This Row],[Final Points race 2]]+Table2[[#This Row],[Final POINTS Race 4 ]]+Table2[[#This Row],[Final POINTS Race 5]]+Table2[[#This Row],[Final POINTS Race 6]]</f>
        <v>78</v>
      </c>
      <c r="BX9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9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9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78</v>
      </c>
    </row>
    <row r="96" spans="1:78" s="42" customFormat="1" ht="16.5" hidden="1" customHeight="1" thickBot="1">
      <c r="A96" s="6">
        <v>12</v>
      </c>
      <c r="B96" s="182" t="s">
        <v>9</v>
      </c>
      <c r="C96" s="185" t="s">
        <v>215</v>
      </c>
      <c r="D96" s="19">
        <v>39342</v>
      </c>
      <c r="E96" s="10" t="s">
        <v>467</v>
      </c>
      <c r="F96" s="10" t="s">
        <v>76</v>
      </c>
      <c r="G96" s="10" t="s">
        <v>11</v>
      </c>
      <c r="H96" s="201">
        <v>3795</v>
      </c>
      <c r="I96" s="93" t="e">
        <f>VLOOKUP(Table2[[#This Row],[GCU Number]],'race 5'!$B$2:$G$48,1,0)</f>
        <v>#N/A</v>
      </c>
      <c r="J96" s="11">
        <v>64</v>
      </c>
      <c r="K96" s="7" t="s">
        <v>945</v>
      </c>
      <c r="L96" s="11">
        <v>3</v>
      </c>
      <c r="M96" s="11">
        <f>VLOOKUP(Table2[[#This Row],[LD Place Race1]],Races!$F$3:$G$30,2,0)</f>
        <v>19</v>
      </c>
      <c r="N96" s="11" t="s">
        <v>840</v>
      </c>
      <c r="O96" s="11">
        <v>6</v>
      </c>
      <c r="P96" s="11">
        <f>VLOOKUP(Table2[[#This Row],[500m Place Race1]],Races!$F$3:$G$30,2,0)</f>
        <v>15</v>
      </c>
      <c r="Q96" s="7" t="s">
        <v>898</v>
      </c>
      <c r="R96" s="11">
        <v>4</v>
      </c>
      <c r="S96" s="11">
        <f>VLOOKUP(Table2[[#This Row],[200m Place Race1]],Races!$F$3:$G$30,2,0)</f>
        <v>17</v>
      </c>
      <c r="T96" s="7">
        <f>Table2[[#This Row],[200m Points1]]+Table2[[#This Row],[500m Points 1]]+Table2[[#This Row],[LD Points1]]</f>
        <v>51</v>
      </c>
      <c r="U96" s="11">
        <v>5</v>
      </c>
      <c r="V96" s="8">
        <f>VLOOKUP(Table2[[#This Row],[Final Place RACE 1]],Races!$F$3:$G$28,2,0)</f>
        <v>16</v>
      </c>
      <c r="W96" s="40"/>
      <c r="X96" s="7"/>
      <c r="Y96" s="11" t="e">
        <f>VLOOKUP(Table2[[#This Row],[LD Place Race 2]],Races!$F$3:$G$30,2,0)</f>
        <v>#N/A</v>
      </c>
      <c r="Z96" s="40"/>
      <c r="AA96" s="7"/>
      <c r="AB96" s="11" t="e">
        <f>VLOOKUP(Table2[[#This Row],[500m Place Race 2]],Races!$F$3:$G$30,2,0)</f>
        <v>#N/A</v>
      </c>
      <c r="AC96" s="40"/>
      <c r="AD96" s="7"/>
      <c r="AE96" s="11" t="e">
        <f>VLOOKUP(Table2[[#This Row],[200m Race 2 Place]],Races!$F$3:$G$30,2,0)</f>
        <v>#N/A</v>
      </c>
      <c r="AF96" s="296"/>
      <c r="AG96" s="40"/>
      <c r="AH96" s="11" t="e">
        <f>VLOOKUP(Table2[[#This Row],[100m Place Race 2]],Races!$F$3:$G$30,2,0)</f>
        <v>#N/A</v>
      </c>
      <c r="AI96" s="11" t="e">
        <f>Table2[[#This Row],[100m POINTS Race 2]]+Table2[[#This Row],[200m POINTS RACE 2]]+Table2[[#This Row],[500m Points Race 2]]+Table2[[#This Row],[LD Points Race 2]]</f>
        <v>#N/A</v>
      </c>
      <c r="AJ96" s="11"/>
      <c r="AK96" s="11"/>
      <c r="AL96" s="7"/>
      <c r="AM96" s="11"/>
      <c r="AN96" s="7"/>
      <c r="AO96" s="11"/>
      <c r="AP96" s="7"/>
      <c r="AQ96" s="11"/>
      <c r="AR96" s="7"/>
      <c r="AS96" s="11"/>
      <c r="AT96" s="7"/>
      <c r="AU96" s="11"/>
      <c r="AV96" s="7"/>
      <c r="AW96" s="11"/>
      <c r="AX96" s="11"/>
      <c r="AY96" s="11"/>
      <c r="AZ96" s="11"/>
      <c r="BA96" s="7"/>
      <c r="BB96" s="7"/>
      <c r="BC96" s="11"/>
      <c r="BD96" s="7"/>
      <c r="BE96" s="11"/>
      <c r="BF96" s="7"/>
      <c r="BG96" s="11"/>
      <c r="BH96" s="7"/>
      <c r="BI96" s="11"/>
      <c r="BJ96" s="7"/>
      <c r="BK96" s="11"/>
      <c r="BL96" s="7"/>
      <c r="BM96" s="11"/>
      <c r="BN96" s="7"/>
      <c r="BO96" s="11"/>
      <c r="BP96" s="7"/>
      <c r="BQ96" s="11"/>
      <c r="BR96" s="7"/>
      <c r="BS96" s="11"/>
      <c r="BT96" s="7"/>
      <c r="BU96" s="11"/>
      <c r="BV9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96" s="9">
        <f>Table2[[#This Row],[Final Points race 1]]+Table2[[#This Row],[Final Points race 2]]+Table2[[#This Row],[Final POINTS Race 4 ]]+Table2[[#This Row],[Final POINTS Race 5]]+Table2[[#This Row],[Final POINTS Race 6]]</f>
        <v>16</v>
      </c>
      <c r="BX9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9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9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16</v>
      </c>
    </row>
    <row r="97" spans="1:78" s="42" customFormat="1" ht="16.5" hidden="1" customHeight="1" thickBot="1">
      <c r="A97" s="6">
        <v>12</v>
      </c>
      <c r="B97" s="10" t="s">
        <v>9</v>
      </c>
      <c r="C97" s="185" t="s">
        <v>1165</v>
      </c>
      <c r="D97" s="19"/>
      <c r="E97" s="10" t="s">
        <v>246</v>
      </c>
      <c r="F97" s="10"/>
      <c r="G97" s="28" t="s">
        <v>13</v>
      </c>
      <c r="H97" s="191"/>
      <c r="I97" s="93" t="e">
        <f>VLOOKUP(Table2[[#This Row],[GCU Number]],'race 5'!$B$2:$G$48,1,0)</f>
        <v>#N/A</v>
      </c>
      <c r="J97" s="11">
        <v>63</v>
      </c>
      <c r="K97" s="40"/>
      <c r="L97" s="11"/>
      <c r="M97" s="11"/>
      <c r="N97" s="11"/>
      <c r="O97" s="11"/>
      <c r="P97" s="11"/>
      <c r="Q97" s="40"/>
      <c r="R97" s="11"/>
      <c r="S97" s="11"/>
      <c r="T97" s="40"/>
      <c r="U97" s="11"/>
      <c r="V97" s="8"/>
      <c r="W97" s="40" t="s">
        <v>1241</v>
      </c>
      <c r="X97" s="11">
        <v>16</v>
      </c>
      <c r="Y97" s="7">
        <f>VLOOKUP(Table2[[#This Row],[LD Place Race 2]],Races!$F$3:$G$30,2,0)</f>
        <v>5</v>
      </c>
      <c r="Z97" s="40" t="s">
        <v>1369</v>
      </c>
      <c r="AA97" s="11">
        <v>17</v>
      </c>
      <c r="AB97" s="7">
        <f>VLOOKUP(Table2[[#This Row],[500m Place Race 2]],Races!$F$3:$G$30,2,0)</f>
        <v>4</v>
      </c>
      <c r="AC97" s="268" t="s">
        <v>1501</v>
      </c>
      <c r="AD97" s="11">
        <v>17</v>
      </c>
      <c r="AE97" s="7">
        <f>VLOOKUP(Table2[[#This Row],[200m Race 2 Place]],Races!$F$3:$G$30,2,0)</f>
        <v>4</v>
      </c>
      <c r="AF97" s="300" t="s">
        <v>424</v>
      </c>
      <c r="AG97" s="40"/>
      <c r="AH97" s="11"/>
      <c r="AI97" s="11">
        <f>Table2[[#This Row],[100m POINTS Race 2]]+Table2[[#This Row],[200m POINTS RACE 2]]+Table2[[#This Row],[500m Points Race 2]]+Table2[[#This Row],[LD Points Race 2]]</f>
        <v>13</v>
      </c>
      <c r="AJ97" s="11">
        <v>18</v>
      </c>
      <c r="AK97" s="11">
        <f>VLOOKUP(Table2[[#This Row],[Race 2 Overall Position]],Races!$F$3:$G$30,2,0)</f>
        <v>3</v>
      </c>
      <c r="AL97" s="40"/>
      <c r="AM97" s="11"/>
      <c r="AN97" s="40"/>
      <c r="AO97" s="11"/>
      <c r="AP97" s="40"/>
      <c r="AQ97" s="11"/>
      <c r="AR97" s="40"/>
      <c r="AS97" s="11"/>
      <c r="AT97" s="40"/>
      <c r="AU97" s="11"/>
      <c r="AV97" s="40"/>
      <c r="AW97" s="11"/>
      <c r="AX97" s="11"/>
      <c r="AY97" s="11"/>
      <c r="AZ97" s="11"/>
      <c r="BA97" s="40"/>
      <c r="BB97" s="40"/>
      <c r="BC97" s="11"/>
      <c r="BD97" s="40"/>
      <c r="BE97" s="11"/>
      <c r="BF97" s="40"/>
      <c r="BG97" s="11"/>
      <c r="BH97" s="40"/>
      <c r="BI97" s="11"/>
      <c r="BJ97" s="40"/>
      <c r="BK97" s="11"/>
      <c r="BL97" s="40"/>
      <c r="BM97" s="11"/>
      <c r="BN97" s="40"/>
      <c r="BO97" s="11"/>
      <c r="BP97" s="40"/>
      <c r="BQ97" s="11"/>
      <c r="BR97" s="40"/>
      <c r="BS97" s="11"/>
      <c r="BT97" s="40"/>
      <c r="BU97" s="11"/>
      <c r="BV9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97" s="9">
        <f>Table2[[#This Row],[Final Points race 1]]+Table2[[#This Row],[Final Points race 2]]+Table2[[#This Row],[Final POINTS Race 4 ]]+Table2[[#This Row],[Final POINTS Race 5]]+Table2[[#This Row],[Final POINTS Race 6]]</f>
        <v>3</v>
      </c>
      <c r="BX97" s="9" t="e">
        <f>SMALL(#REF!,1)</f>
        <v>#REF!</v>
      </c>
      <c r="BY97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97" s="117">
        <f>IF(Table2[[#This Row],[Races completed]]=$BZ$1,Table2[[#This Row],[Total Points 2018]]-Table2[[#This Row],[Lowest]],Table2[[#This Row],[Total Points 2018]])</f>
        <v>3</v>
      </c>
    </row>
    <row r="98" spans="1:78" s="42" customFormat="1" ht="16.5" customHeight="1" thickBot="1">
      <c r="A98" s="10">
        <v>12</v>
      </c>
      <c r="B98" s="6" t="s">
        <v>9</v>
      </c>
      <c r="C98" s="185" t="s">
        <v>1205</v>
      </c>
      <c r="D98" s="19"/>
      <c r="E98" s="209" t="s">
        <v>246</v>
      </c>
      <c r="F98" s="124"/>
      <c r="G98" s="209" t="s">
        <v>13</v>
      </c>
      <c r="H98" s="191"/>
      <c r="I98" s="93" t="e">
        <f>VLOOKUP(Table2[[#This Row],[GCU Number]],'race 5'!$B$2:$G$48,1,0)</f>
        <v>#N/A</v>
      </c>
      <c r="J98" s="7">
        <v>108</v>
      </c>
      <c r="K98" s="84" t="s">
        <v>963</v>
      </c>
      <c r="L98" s="7">
        <v>10</v>
      </c>
      <c r="M98" s="11">
        <f>VLOOKUP(Table2[[#This Row],[LD Place Race1]],Races!$F$3:$G$30,2,0)</f>
        <v>11</v>
      </c>
      <c r="N98" s="11" t="s">
        <v>841</v>
      </c>
      <c r="O98" s="11">
        <v>7</v>
      </c>
      <c r="P98" s="11">
        <f>VLOOKUP(Table2[[#This Row],[500m Place Race1]],Races!$F$3:$G$30,2,0)</f>
        <v>14</v>
      </c>
      <c r="Q98" s="84" t="s">
        <v>977</v>
      </c>
      <c r="R98" s="7">
        <v>7</v>
      </c>
      <c r="S98" s="11">
        <f>VLOOKUP(Table2[[#This Row],[200m Place Race1]],Races!$F$3:$G$30,2,0)</f>
        <v>14</v>
      </c>
      <c r="T98" s="40">
        <f>Table2[[#This Row],[200m Points1]]+Table2[[#This Row],[500m Points 1]]+Table2[[#This Row],[LD Points1]]</f>
        <v>39</v>
      </c>
      <c r="U98" s="7">
        <v>8</v>
      </c>
      <c r="V98" s="8">
        <f>VLOOKUP(Table2[[#This Row],[Final Place RACE 1]],Races!$F$3:$G$28,2,0)</f>
        <v>13</v>
      </c>
      <c r="W98" s="40" t="s">
        <v>1228</v>
      </c>
      <c r="X98" s="7">
        <v>4</v>
      </c>
      <c r="Y98" s="11">
        <f>VLOOKUP(Table2[[#This Row],[LD Place Race 2]],Races!$F$3:$G$30,2,0)</f>
        <v>17</v>
      </c>
      <c r="Z98" s="40" t="s">
        <v>424</v>
      </c>
      <c r="AA98" s="7"/>
      <c r="AB98" s="11"/>
      <c r="AC98" s="268" t="s">
        <v>424</v>
      </c>
      <c r="AD98" s="7"/>
      <c r="AE98" s="11"/>
      <c r="AF98" s="300" t="s">
        <v>424</v>
      </c>
      <c r="AG98" s="40"/>
      <c r="AH98" s="11"/>
      <c r="AI98" s="11">
        <f>Table2[[#This Row],[100m POINTS Race 2]]+Table2[[#This Row],[200m POINTS RACE 2]]+Table2[[#This Row],[500m Points Race 2]]+Table2[[#This Row],[LD Points Race 2]]</f>
        <v>17</v>
      </c>
      <c r="AJ98" s="11">
        <v>17</v>
      </c>
      <c r="AK98" s="11">
        <f>VLOOKUP(Table2[[#This Row],[Race 2 Overall Position]],Races!$F$3:$G$30,2,0)</f>
        <v>4</v>
      </c>
      <c r="AL98" s="40"/>
      <c r="AM98" s="7"/>
      <c r="AN98" s="40"/>
      <c r="AO98" s="7" t="s">
        <v>1646</v>
      </c>
      <c r="AP98" s="40">
        <v>4</v>
      </c>
      <c r="AQ98" s="7">
        <f>VLOOKUP(Table2[[#This Row],[500m Position]],Races!$F$3:$G$30,2,0)</f>
        <v>17</v>
      </c>
      <c r="AR98" s="40" t="s">
        <v>1736</v>
      </c>
      <c r="AS98" s="7">
        <v>4</v>
      </c>
      <c r="AT98" s="40">
        <f>VLOOKUP(Table2[[#This Row],[200m Position Race 4]],Races!$F$3:$G$30,2,0)</f>
        <v>17</v>
      </c>
      <c r="AU98" s="267">
        <v>34.43</v>
      </c>
      <c r="AV98" s="40">
        <v>3</v>
      </c>
      <c r="AW98" s="7">
        <f>VLOOKUP(Table2[[#This Row],[100m Position Race 4 ]],Races!$F$3:$G$30,2,0)</f>
        <v>19</v>
      </c>
      <c r="AX98" s="7">
        <f>Table2[[#This Row],[100m Points Race 4 ]]+Table2[[#This Row],[200m Points Race 4]]+Table2[[#This Row],[500m Points]]</f>
        <v>53</v>
      </c>
      <c r="AY98" s="7">
        <v>4</v>
      </c>
      <c r="AZ98" s="7">
        <f>VLOOKUP(Table2[[#This Row],[Total Position Race 4]],Races!$F$3:$G$30,2,0)</f>
        <v>17</v>
      </c>
      <c r="BA98" s="40"/>
      <c r="BB98" s="40"/>
      <c r="BC98" s="7"/>
      <c r="BD98" s="40" t="s">
        <v>2029</v>
      </c>
      <c r="BE98" s="7">
        <v>4</v>
      </c>
      <c r="BF98" s="40">
        <f>VLOOKUP(Table2[[#This Row],[Total Position Race 6]],Races!$F$3:$G$30,2,0)</f>
        <v>17</v>
      </c>
      <c r="BG98" s="7"/>
      <c r="BH98" s="40"/>
      <c r="BI98" s="7"/>
      <c r="BJ98" s="40"/>
      <c r="BK98" s="7"/>
      <c r="BL98" s="40"/>
      <c r="BM98" s="7"/>
      <c r="BN98" s="40"/>
      <c r="BO98" s="7"/>
      <c r="BP98" s="40"/>
      <c r="BQ98" s="7"/>
      <c r="BR98" s="40"/>
      <c r="BS98" s="7"/>
      <c r="BT98" s="40"/>
      <c r="BU98" s="7"/>
      <c r="BV9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98" s="9">
        <f>Table2[[#This Row],[Final Points race 1]]+Table2[[#This Row],[Final Points race 2]]+Table2[[#This Row],[Final POINTS Race 4 ]]+Table2[[#This Row],[Final POINTS Race 5]]+Table2[[#This Row],[Final POINTS Race 6]]</f>
        <v>51</v>
      </c>
      <c r="BX98" s="9" t="e">
        <f>SMALL(#REF!,1)</f>
        <v>#REF!</v>
      </c>
      <c r="BY98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98" s="117">
        <f>IF(Table2[[#This Row],[Races completed]]=$BZ$1,Table2[[#This Row],[Total Points 2018]]-Table2[[#This Row],[Lowest]],Table2[[#This Row],[Total Points 2018]])</f>
        <v>51</v>
      </c>
    </row>
    <row r="99" spans="1:78" s="42" customFormat="1" ht="16.5" hidden="1" customHeight="1" thickBot="1">
      <c r="A99" s="6">
        <v>12</v>
      </c>
      <c r="B99" s="10" t="s">
        <v>9</v>
      </c>
      <c r="C99" s="185" t="s">
        <v>1190</v>
      </c>
      <c r="D99" s="19"/>
      <c r="E99" s="137" t="s">
        <v>246</v>
      </c>
      <c r="F99" s="10"/>
      <c r="G99" s="28" t="s">
        <v>13</v>
      </c>
      <c r="H99" s="191"/>
      <c r="I99" s="93" t="e">
        <f>VLOOKUP(Table2[[#This Row],[GCU Number]],'race 5'!$B$2:$G$48,1,0)</f>
        <v>#N/A</v>
      </c>
      <c r="J99" s="11">
        <v>59</v>
      </c>
      <c r="K99" s="37"/>
      <c r="L99" s="11"/>
      <c r="M99" s="11"/>
      <c r="N99" s="11"/>
      <c r="O99" s="11"/>
      <c r="P99" s="11"/>
      <c r="Q99" s="37"/>
      <c r="R99" s="11"/>
      <c r="S99" s="11"/>
      <c r="T99" s="37"/>
      <c r="U99" s="11"/>
      <c r="V99" s="8"/>
      <c r="W99" s="40" t="s">
        <v>1239</v>
      </c>
      <c r="X99" s="7">
        <v>14</v>
      </c>
      <c r="Y99" s="11">
        <f>VLOOKUP(Table2[[#This Row],[LD Place Race 2]],Races!$F$3:$G$30,2,0)</f>
        <v>7</v>
      </c>
      <c r="Z99" s="40" t="s">
        <v>1383</v>
      </c>
      <c r="AA99" s="7">
        <v>14</v>
      </c>
      <c r="AB99" s="11">
        <f>VLOOKUP(Table2[[#This Row],[500m Place Race 2]],Races!$F$3:$G$30,2,0)</f>
        <v>7</v>
      </c>
      <c r="AC99" s="268" t="s">
        <v>1464</v>
      </c>
      <c r="AD99" s="7">
        <v>14</v>
      </c>
      <c r="AE99" s="11">
        <f>VLOOKUP(Table2[[#This Row],[200m Race 2 Place]],Races!$F$3:$G$30,2,0)</f>
        <v>7</v>
      </c>
      <c r="AF99" s="300">
        <v>36.299999999999997</v>
      </c>
      <c r="AG99" s="40">
        <v>12</v>
      </c>
      <c r="AH99" s="11">
        <f>VLOOKUP(Table2[[#This Row],[100m Place Race 2]],Races!$F$3:$G$30,2,0)</f>
        <v>9</v>
      </c>
      <c r="AI99" s="11">
        <f>Table2[[#This Row],[100m POINTS Race 2]]+Table2[[#This Row],[200m POINTS RACE 2]]+Table2[[#This Row],[500m Points Race 2]]+Table2[[#This Row],[LD Points Race 2]]</f>
        <v>30</v>
      </c>
      <c r="AJ99" s="11">
        <v>13</v>
      </c>
      <c r="AK99" s="11">
        <f>VLOOKUP(Table2[[#This Row],[Race 2 Overall Position]],Races!$F$3:$G$30,2,0)</f>
        <v>8</v>
      </c>
      <c r="AL99" s="37"/>
      <c r="AM99" s="11"/>
      <c r="AN99" s="37"/>
      <c r="AO99" s="11"/>
      <c r="AP99" s="37"/>
      <c r="AQ99" s="11"/>
      <c r="AR99" s="37"/>
      <c r="AS99" s="11"/>
      <c r="AT99" s="37"/>
      <c r="AU99" s="11"/>
      <c r="AV99" s="37"/>
      <c r="AW99" s="11"/>
      <c r="AX99" s="11"/>
      <c r="AY99" s="11"/>
      <c r="AZ99" s="11"/>
      <c r="BA99" s="37"/>
      <c r="BB99" s="37"/>
      <c r="BC99" s="11"/>
      <c r="BD99" s="37"/>
      <c r="BE99" s="11"/>
      <c r="BF99" s="37"/>
      <c r="BG99" s="11"/>
      <c r="BH99" s="37"/>
      <c r="BI99" s="11"/>
      <c r="BJ99" s="37"/>
      <c r="BK99" s="11"/>
      <c r="BL99" s="37"/>
      <c r="BM99" s="11"/>
      <c r="BN99" s="37"/>
      <c r="BO99" s="11"/>
      <c r="BP99" s="37"/>
      <c r="BQ99" s="11"/>
      <c r="BR99" s="37"/>
      <c r="BS99" s="11"/>
      <c r="BT99" s="37"/>
      <c r="BU99" s="11"/>
      <c r="BV9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99" s="9">
        <f>Table2[[#This Row],[Final Points race 1]]+Table2[[#This Row],[Final Points race 2]]+Table2[[#This Row],[Final POINTS Race 4 ]]+Table2[[#This Row],[Final POINTS Race 5]]+Table2[[#This Row],[Final POINTS Race 6]]</f>
        <v>8</v>
      </c>
      <c r="BX99" s="9" t="e">
        <f>SMALL(#REF!,1)</f>
        <v>#REF!</v>
      </c>
      <c r="BY99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99" s="117">
        <f>IF(Table2[[#This Row],[Races completed]]=$BZ$1,Table2[[#This Row],[Total Points 2018]]-Table2[[#This Row],[Lowest]],Table2[[#This Row],[Total Points 2018]])</f>
        <v>8</v>
      </c>
    </row>
    <row r="100" spans="1:78" s="42" customFormat="1" ht="16.5" hidden="1" customHeight="1" thickBot="1">
      <c r="A100" s="6">
        <v>12</v>
      </c>
      <c r="B100" s="10" t="s">
        <v>9</v>
      </c>
      <c r="C100" s="185" t="s">
        <v>1209</v>
      </c>
      <c r="D100" s="19"/>
      <c r="E100" s="10" t="s">
        <v>246</v>
      </c>
      <c r="F100" s="10"/>
      <c r="G100" s="28" t="s">
        <v>13</v>
      </c>
      <c r="H100" s="191"/>
      <c r="I100" s="93" t="e">
        <f>VLOOKUP(Table2[[#This Row],[GCU Number]],'race 5'!$B$2:$G$48,1,0)</f>
        <v>#N/A</v>
      </c>
      <c r="J100" s="7">
        <v>55</v>
      </c>
      <c r="K100" s="40"/>
      <c r="L100" s="7"/>
      <c r="M100" s="11"/>
      <c r="N100" s="11"/>
      <c r="O100" s="11"/>
      <c r="P100" s="11"/>
      <c r="Q100" s="40"/>
      <c r="R100" s="7"/>
      <c r="S100" s="11"/>
      <c r="T100" s="40"/>
      <c r="U100" s="7"/>
      <c r="V100" s="8"/>
      <c r="W100" s="40" t="s">
        <v>1247</v>
      </c>
      <c r="X100" s="7">
        <v>18</v>
      </c>
      <c r="Y100" s="11">
        <f>VLOOKUP(Table2[[#This Row],[LD Place Race 2]],Races!$F$3:$G$30,2,0)</f>
        <v>3</v>
      </c>
      <c r="Z100" s="40" t="s">
        <v>1384</v>
      </c>
      <c r="AA100" s="7">
        <v>22</v>
      </c>
      <c r="AB100" s="11">
        <f>VLOOKUP(Table2[[#This Row],[500m Place Race 2]],Races!$F$3:$G$30,2,0)</f>
        <v>1</v>
      </c>
      <c r="AC100" s="268" t="s">
        <v>1463</v>
      </c>
      <c r="AD100" s="7">
        <v>18</v>
      </c>
      <c r="AE100" s="11">
        <f>VLOOKUP(Table2[[#This Row],[200m Race 2 Place]],Races!$F$3:$G$30,2,0)</f>
        <v>3</v>
      </c>
      <c r="AF100" s="300" t="s">
        <v>424</v>
      </c>
      <c r="AG100" s="40"/>
      <c r="AH100" s="11"/>
      <c r="AI100" s="11">
        <f>Table2[[#This Row],[100m POINTS Race 2]]+Table2[[#This Row],[200m POINTS RACE 2]]+Table2[[#This Row],[500m Points Race 2]]+Table2[[#This Row],[LD Points Race 2]]</f>
        <v>7</v>
      </c>
      <c r="AJ100" s="11">
        <v>20</v>
      </c>
      <c r="AK100" s="11">
        <f>VLOOKUP(Table2[[#This Row],[Race 2 Overall Position]],Races!$F$3:$G$30,2,0)</f>
        <v>1</v>
      </c>
      <c r="AL100" s="40"/>
      <c r="AM100" s="7"/>
      <c r="AN100" s="40"/>
      <c r="AO100" s="7"/>
      <c r="AP100" s="40"/>
      <c r="AQ100" s="7"/>
      <c r="AR100" s="40"/>
      <c r="AS100" s="7"/>
      <c r="AT100" s="40"/>
      <c r="AU100" s="7"/>
      <c r="AV100" s="40"/>
      <c r="AW100" s="7"/>
      <c r="AX100" s="7"/>
      <c r="AY100" s="7"/>
      <c r="AZ100" s="7"/>
      <c r="BA100" s="40"/>
      <c r="BB100" s="40"/>
      <c r="BC100" s="7"/>
      <c r="BD100" s="40"/>
      <c r="BE100" s="7"/>
      <c r="BF100" s="40"/>
      <c r="BG100" s="7"/>
      <c r="BH100" s="40"/>
      <c r="BI100" s="7"/>
      <c r="BJ100" s="40"/>
      <c r="BK100" s="7"/>
      <c r="BL100" s="40"/>
      <c r="BM100" s="7"/>
      <c r="BN100" s="40"/>
      <c r="BO100" s="7"/>
      <c r="BP100" s="40"/>
      <c r="BQ100" s="7"/>
      <c r="BR100" s="40"/>
      <c r="BS100" s="7"/>
      <c r="BT100" s="40"/>
      <c r="BU100" s="7"/>
      <c r="BV10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00" s="9">
        <f>Table2[[#This Row],[Final Points race 1]]+Table2[[#This Row],[Final Points race 2]]+Table2[[#This Row],[Final POINTS Race 4 ]]+Table2[[#This Row],[Final POINTS Race 5]]+Table2[[#This Row],[Final POINTS Race 6]]</f>
        <v>1</v>
      </c>
      <c r="BX100" s="9" t="e">
        <f>SMALL(#REF!,1)</f>
        <v>#REF!</v>
      </c>
      <c r="BY10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00" s="117">
        <f>IF(Table2[[#This Row],[Races completed]]=$BZ$1,Table2[[#This Row],[Total Points 2018]]-Table2[[#This Row],[Lowest]],Table2[[#This Row],[Total Points 2018]])</f>
        <v>1</v>
      </c>
    </row>
    <row r="101" spans="1:78" s="42" customFormat="1" ht="16.5" hidden="1" customHeight="1" thickBot="1">
      <c r="A101" s="10">
        <v>12</v>
      </c>
      <c r="B101" s="94" t="s">
        <v>9</v>
      </c>
      <c r="C101" s="185" t="s">
        <v>516</v>
      </c>
      <c r="D101" s="124"/>
      <c r="E101" s="6" t="s">
        <v>76</v>
      </c>
      <c r="F101" s="6" t="s">
        <v>76</v>
      </c>
      <c r="G101" s="28" t="s">
        <v>44</v>
      </c>
      <c r="H101" s="191"/>
      <c r="I101" s="93" t="e">
        <f>VLOOKUP(Table2[[#This Row],[GCU Number]],'race 5'!$B$2:$G$48,1,0)</f>
        <v>#N/A</v>
      </c>
      <c r="J101" s="11">
        <v>64</v>
      </c>
      <c r="K101" s="37"/>
      <c r="L101" s="11"/>
      <c r="M101" s="11"/>
      <c r="N101" s="11"/>
      <c r="O101" s="11"/>
      <c r="P101" s="11" t="e">
        <f>VLOOKUP(Table2[[#This Row],[500m Place Race1]],Races!$F$3:$G$30,2,0)</f>
        <v>#N/A</v>
      </c>
      <c r="Q101" s="37"/>
      <c r="R101" s="11"/>
      <c r="S101" s="11"/>
      <c r="T101" s="37" t="e">
        <f>Table2[[#This Row],[200m Points1]]+Table2[[#This Row],[500m Points 1]]+Table2[[#This Row],[LD Points1]]</f>
        <v>#N/A</v>
      </c>
      <c r="U101" s="11"/>
      <c r="V101" s="8"/>
      <c r="W101" s="40"/>
      <c r="X101" s="7"/>
      <c r="Y101" s="11" t="e">
        <f>VLOOKUP(Table2[[#This Row],[LD Place Race 2]],Races!$F$3:$G$30,2,0)</f>
        <v>#N/A</v>
      </c>
      <c r="Z101" s="40"/>
      <c r="AA101" s="7"/>
      <c r="AB101" s="11" t="e">
        <f>VLOOKUP(Table2[[#This Row],[500m Place Race 2]],Races!$F$3:$G$30,2,0)</f>
        <v>#N/A</v>
      </c>
      <c r="AC101" s="40"/>
      <c r="AD101" s="7"/>
      <c r="AE101" s="11" t="e">
        <f>VLOOKUP(Table2[[#This Row],[200m Race 2 Place]],Races!$F$3:$G$30,2,0)</f>
        <v>#N/A</v>
      </c>
      <c r="AF101" s="296"/>
      <c r="AG101" s="40"/>
      <c r="AH101" s="11" t="e">
        <f>VLOOKUP(Table2[[#This Row],[100m Place Race 2]],Races!$F$3:$G$30,2,0)</f>
        <v>#N/A</v>
      </c>
      <c r="AI101" s="11" t="e">
        <f>Table2[[#This Row],[100m POINTS Race 2]]+Table2[[#This Row],[200m POINTS RACE 2]]+Table2[[#This Row],[500m Points Race 2]]+Table2[[#This Row],[LD Points Race 2]]</f>
        <v>#N/A</v>
      </c>
      <c r="AJ101" s="11"/>
      <c r="AK101" s="11"/>
      <c r="AL101" s="37"/>
      <c r="AM101" s="11"/>
      <c r="AN101" s="37"/>
      <c r="AO101" s="11"/>
      <c r="AP101" s="37"/>
      <c r="AQ101" s="11" t="e">
        <f>VLOOKUP(Table2[[#This Row],[500m Position]],Races!$F$3:$G$30,2,0)</f>
        <v>#N/A</v>
      </c>
      <c r="AR101" s="37"/>
      <c r="AS101" s="11"/>
      <c r="AT101" s="37" t="e">
        <f>VLOOKUP(Table2[[#This Row],[200m Position Race 4]],Races!$F$3:$G$30,2,0)</f>
        <v>#N/A</v>
      </c>
      <c r="AU101" s="11"/>
      <c r="AV101" s="37"/>
      <c r="AW101" s="11" t="e">
        <f>VLOOKUP(Table2[[#This Row],[100m Position Race 4 ]],Races!$F$3:$G$30,2,0)</f>
        <v>#N/A</v>
      </c>
      <c r="AX101" s="11" t="e">
        <f>Table2[[#This Row],[100m Points Race 4 ]]+Table2[[#This Row],[200m Points Race 4]]+Table2[[#This Row],[500m Points]]</f>
        <v>#N/A</v>
      </c>
      <c r="AY101" s="11"/>
      <c r="AZ101" s="11"/>
      <c r="BA101" s="37"/>
      <c r="BB101" s="37"/>
      <c r="BC101" s="11"/>
      <c r="BD101" s="37"/>
      <c r="BE101" s="11"/>
      <c r="BF101" s="37"/>
      <c r="BG101" s="11"/>
      <c r="BH101" s="37"/>
      <c r="BI101" s="11"/>
      <c r="BJ101" s="37"/>
      <c r="BK101" s="11"/>
      <c r="BL101" s="37"/>
      <c r="BM101" s="11"/>
      <c r="BN101" s="37"/>
      <c r="BO101" s="11"/>
      <c r="BP101" s="37"/>
      <c r="BQ101" s="11"/>
      <c r="BR101" s="37"/>
      <c r="BS101" s="11"/>
      <c r="BT101" s="37"/>
      <c r="BU101" s="11"/>
      <c r="BV10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01" s="9">
        <f>Table2[[#This Row],[Final Points race 1]]+Table2[[#This Row],[Final Points race 2]]+Table2[[#This Row],[Final POINTS Race 4 ]]+Table2[[#This Row],[Final POINTS Race 5]]+Table2[[#This Row],[Final POINTS Race 6]]</f>
        <v>0</v>
      </c>
      <c r="BX10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0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0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02" spans="1:78" s="42" customFormat="1" ht="16.5" customHeight="1" thickBot="1">
      <c r="A102" s="6">
        <v>12</v>
      </c>
      <c r="B102" s="6" t="s">
        <v>19</v>
      </c>
      <c r="C102" s="185" t="s">
        <v>1206</v>
      </c>
      <c r="D102" s="19">
        <v>38909</v>
      </c>
      <c r="E102" s="186" t="s">
        <v>732</v>
      </c>
      <c r="F102" s="186" t="s">
        <v>76</v>
      </c>
      <c r="G102" s="186" t="s">
        <v>37</v>
      </c>
      <c r="H102" s="200">
        <v>11280</v>
      </c>
      <c r="I102" s="93">
        <f>VLOOKUP(Table2[[#This Row],[GCU Number]],'race 5'!$B$2:$G$48,1,0)</f>
        <v>11280</v>
      </c>
      <c r="J102" s="11">
        <v>176</v>
      </c>
      <c r="K102" s="78" t="s">
        <v>964</v>
      </c>
      <c r="L102" s="126">
        <v>3</v>
      </c>
      <c r="M102" s="11">
        <f>VLOOKUP(Table2[[#This Row],[LD Place Race1]],Races!$F$3:$G$30,2,0)</f>
        <v>19</v>
      </c>
      <c r="N102" s="11" t="s">
        <v>848</v>
      </c>
      <c r="O102" s="126">
        <v>2</v>
      </c>
      <c r="P102" s="11">
        <f>VLOOKUP(Table2[[#This Row],[500m Place Race1]],Races!$F$3:$G$30,2,0)</f>
        <v>22</v>
      </c>
      <c r="Q102" s="78" t="s">
        <v>909</v>
      </c>
      <c r="R102" s="126">
        <v>3</v>
      </c>
      <c r="S102" s="11">
        <f>VLOOKUP(Table2[[#This Row],[200m Place Race1]],Races!$F$3:$G$30,2,0)</f>
        <v>19</v>
      </c>
      <c r="T102" s="297">
        <f>Table2[[#This Row],[200m Points1]]+Table2[[#This Row],[500m Points 1]]+Table2[[#This Row],[LD Points1]]</f>
        <v>60</v>
      </c>
      <c r="U102" s="126">
        <v>3</v>
      </c>
      <c r="V102" s="8">
        <f>VLOOKUP(Table2[[#This Row],[Final Place RACE 1]],Races!$F$3:$G$28,2,0)</f>
        <v>19</v>
      </c>
      <c r="W102" s="40" t="s">
        <v>1243</v>
      </c>
      <c r="X102" s="7">
        <v>6</v>
      </c>
      <c r="Y102" s="11">
        <f>VLOOKUP(Table2[[#This Row],[LD Place Race 2]],Races!$F$3:$G$30,2,0)</f>
        <v>15</v>
      </c>
      <c r="Z102" s="40" t="s">
        <v>1323</v>
      </c>
      <c r="AA102" s="7">
        <v>4</v>
      </c>
      <c r="AB102" s="11">
        <f>VLOOKUP(Table2[[#This Row],[500m Place Race 2]],Races!$F$3:$G$30,2,0)</f>
        <v>17</v>
      </c>
      <c r="AC102" s="268" t="s">
        <v>1338</v>
      </c>
      <c r="AD102" s="7">
        <v>4</v>
      </c>
      <c r="AE102" s="11">
        <f>VLOOKUP(Table2[[#This Row],[200m Race 2 Place]],Races!$F$3:$G$30,2,0)</f>
        <v>17</v>
      </c>
      <c r="AF102" s="300">
        <v>40.57</v>
      </c>
      <c r="AG102" s="40">
        <v>4</v>
      </c>
      <c r="AH102" s="11">
        <f>VLOOKUP(Table2[[#This Row],[100m Place Race 2]],Races!$F$3:$G$30,2,0)</f>
        <v>17</v>
      </c>
      <c r="AI102" s="11">
        <f>Table2[[#This Row],[100m POINTS Race 2]]+Table2[[#This Row],[200m POINTS RACE 2]]+Table2[[#This Row],[500m Points Race 2]]+Table2[[#This Row],[LD Points Race 2]]</f>
        <v>66</v>
      </c>
      <c r="AJ102" s="11">
        <v>4</v>
      </c>
      <c r="AK102" s="11">
        <f>VLOOKUP(Table2[[#This Row],[Race 2 Overall Position]],Races!$F$3:$G$30,2,0)</f>
        <v>17</v>
      </c>
      <c r="AL102" s="297"/>
      <c r="AM102" s="126"/>
      <c r="AN102" s="297"/>
      <c r="AO102" s="11" t="s">
        <v>1662</v>
      </c>
      <c r="AP102" s="297">
        <v>3</v>
      </c>
      <c r="AQ102" s="126">
        <f>VLOOKUP(Table2[[#This Row],[500m Position]],Races!$F$3:$G$30,2,0)</f>
        <v>19</v>
      </c>
      <c r="AR102" s="78" t="s">
        <v>1760</v>
      </c>
      <c r="AS102" s="126">
        <v>3</v>
      </c>
      <c r="AT102" s="297">
        <f>VLOOKUP(Table2[[#This Row],[200m Position Race 4]],Races!$F$3:$G$30,2,0)</f>
        <v>19</v>
      </c>
      <c r="AU102" s="338">
        <v>53.88</v>
      </c>
      <c r="AV102" s="297">
        <v>3</v>
      </c>
      <c r="AW102" s="126">
        <f>VLOOKUP(Table2[[#This Row],[100m Position Race 4 ]],Races!$F$3:$G$30,2,0)</f>
        <v>19</v>
      </c>
      <c r="AX102" s="126">
        <f>Table2[[#This Row],[100m Points Race 4 ]]+Table2[[#This Row],[200m Points Race 4]]+Table2[[#This Row],[500m Points]]</f>
        <v>57</v>
      </c>
      <c r="AY102" s="126">
        <v>3</v>
      </c>
      <c r="AZ102" s="126">
        <f>VLOOKUP(Table2[[#This Row],[Total Position Race 4]],Races!$F$3:$G$30,2,0)</f>
        <v>19</v>
      </c>
      <c r="BA102" s="78" t="s">
        <v>1957</v>
      </c>
      <c r="BB102" s="297">
        <v>3</v>
      </c>
      <c r="BC102" s="126">
        <f>VLOOKUP(Table2[[#This Row],[Total Position Race 5]],Races!$F$3:$G$30,2,0)</f>
        <v>19</v>
      </c>
      <c r="BD102" s="78" t="s">
        <v>2040</v>
      </c>
      <c r="BE102" s="126">
        <v>4</v>
      </c>
      <c r="BF102" s="297">
        <f>VLOOKUP(Table2[[#This Row],[Total Position Race 6]],Races!$F$3:$G$30,2,0)</f>
        <v>17</v>
      </c>
      <c r="BG102" s="126"/>
      <c r="BH102" s="297"/>
      <c r="BI102" s="126"/>
      <c r="BJ102" s="297"/>
      <c r="BK102" s="126"/>
      <c r="BL102" s="297"/>
      <c r="BM102" s="126"/>
      <c r="BN102" s="297"/>
      <c r="BO102" s="126"/>
      <c r="BP102" s="297"/>
      <c r="BQ102" s="126"/>
      <c r="BR102" s="297"/>
      <c r="BS102" s="126"/>
      <c r="BT102" s="297"/>
      <c r="BU102" s="126"/>
      <c r="BV10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02" s="9">
        <f>Table2[[#This Row],[Final Points race 1]]+Table2[[#This Row],[Final Points race 2]]+Table2[[#This Row],[Final POINTS Race 4 ]]+Table2[[#This Row],[Final POINTS Race 5]]+Table2[[#This Row],[Final POINTS Race 6]]</f>
        <v>91</v>
      </c>
      <c r="BX10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0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02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91</v>
      </c>
    </row>
    <row r="103" spans="1:78" s="42" customFormat="1" ht="16.5" hidden="1" customHeight="1" thickBot="1">
      <c r="A103" s="6">
        <v>12</v>
      </c>
      <c r="B103" s="189" t="s">
        <v>9</v>
      </c>
      <c r="C103" s="185" t="s">
        <v>15</v>
      </c>
      <c r="D103" s="19">
        <v>39041</v>
      </c>
      <c r="E103" s="184" t="s">
        <v>466</v>
      </c>
      <c r="F103" s="10" t="s">
        <v>76</v>
      </c>
      <c r="G103" s="10" t="s">
        <v>13</v>
      </c>
      <c r="H103" s="201">
        <v>10488</v>
      </c>
      <c r="I103" s="93" t="e">
        <f>VLOOKUP(Table2[[#This Row],[GCU Number]],'race 5'!$B$2:$G$48,1,0)</f>
        <v>#N/A</v>
      </c>
      <c r="J103" s="7">
        <v>31</v>
      </c>
      <c r="K103" s="7"/>
      <c r="L103" s="7"/>
      <c r="M103" s="11" t="e">
        <f>VLOOKUP(Table2[[#This Row],[LD Place Race1]],Races!$F$3:$G$30,2,0)</f>
        <v>#N/A</v>
      </c>
      <c r="N103" s="11"/>
      <c r="O103" s="11"/>
      <c r="P103" s="11" t="e">
        <f>VLOOKUP(Table2[[#This Row],[500m Place Race1]],Races!$F$3:$G$30,2,0)</f>
        <v>#N/A</v>
      </c>
      <c r="Q103" s="7"/>
      <c r="R103" s="7"/>
      <c r="S103" s="11" t="e">
        <f>VLOOKUP(Table2[[#This Row],[200m Place Race1]],Races!$F$3:$G$30,2,0)</f>
        <v>#N/A</v>
      </c>
      <c r="T103" s="7" t="e">
        <f>Table2[[#This Row],[200m Points1]]+Table2[[#This Row],[500m Points 1]]+Table2[[#This Row],[LD Points1]]</f>
        <v>#N/A</v>
      </c>
      <c r="U103" s="7"/>
      <c r="V103" s="8"/>
      <c r="W103" s="7"/>
      <c r="X103" s="7"/>
      <c r="Y103" s="11" t="e">
        <f>VLOOKUP(Table2[[#This Row],[LD Place Race 2]],Races!$F$3:$G$30,2,0)</f>
        <v>#N/A</v>
      </c>
      <c r="Z103" s="7"/>
      <c r="AA103" s="7"/>
      <c r="AB103" s="11" t="e">
        <f>VLOOKUP(Table2[[#This Row],[500m Place Race 2]],Races!$F$3:$G$30,2,0)</f>
        <v>#N/A</v>
      </c>
      <c r="AC103" s="7"/>
      <c r="AD103" s="7"/>
      <c r="AE103" s="11" t="e">
        <f>VLOOKUP(Table2[[#This Row],[200m Race 2 Place]],Races!$F$3:$G$30,2,0)</f>
        <v>#N/A</v>
      </c>
      <c r="AF103" s="296"/>
      <c r="AG103" s="7"/>
      <c r="AH103" s="11" t="e">
        <f>VLOOKUP(Table2[[#This Row],[100m Place Race 2]],Races!$F$3:$G$30,2,0)</f>
        <v>#N/A</v>
      </c>
      <c r="AI103" s="11" t="e">
        <f>Table2[[#This Row],[100m POINTS Race 2]]+Table2[[#This Row],[200m POINTS RACE 2]]+Table2[[#This Row],[500m Points Race 2]]+Table2[[#This Row],[LD Points Race 2]]</f>
        <v>#N/A</v>
      </c>
      <c r="AJ103" s="11"/>
      <c r="AK103" s="11"/>
      <c r="AL103" s="7"/>
      <c r="AM103" s="7"/>
      <c r="AN103" s="7"/>
      <c r="AO103" s="7"/>
      <c r="AP103" s="7"/>
      <c r="AQ103" s="7" t="e">
        <f>VLOOKUP(Table2[[#This Row],[500m Position]],Races!$F$3:$G$30,2,0)</f>
        <v>#N/A</v>
      </c>
      <c r="AR103" s="7"/>
      <c r="AS103" s="7"/>
      <c r="AT103" s="7" t="e">
        <f>VLOOKUP(Table2[[#This Row],[200m Position Race 4]],Races!$F$3:$G$30,2,0)</f>
        <v>#N/A</v>
      </c>
      <c r="AU103" s="7"/>
      <c r="AV103" s="7"/>
      <c r="AW103" s="7" t="e">
        <f>VLOOKUP(Table2[[#This Row],[100m Position Race 4 ]],Races!$F$3:$G$30,2,0)</f>
        <v>#N/A</v>
      </c>
      <c r="AX103" s="7" t="e">
        <f>Table2[[#This Row],[100m Points Race 4 ]]+Table2[[#This Row],[200m Points Race 4]]+Table2[[#This Row],[500m Points]]</f>
        <v>#N/A</v>
      </c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03" s="9">
        <f>Table2[[#This Row],[Final Points race 1]]+Table2[[#This Row],[Final Points race 2]]+Table2[[#This Row],[Final POINTS Race 4 ]]+Table2[[#This Row],[Final POINTS Race 5]]+Table2[[#This Row],[Final POINTS Race 6]]</f>
        <v>0</v>
      </c>
      <c r="BX10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0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0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04" spans="1:78" s="42" customFormat="1" ht="16.5" customHeight="1" thickBot="1">
      <c r="A104" s="10">
        <v>12</v>
      </c>
      <c r="B104" s="189" t="s">
        <v>9</v>
      </c>
      <c r="C104" s="185" t="s">
        <v>1196</v>
      </c>
      <c r="D104" s="124"/>
      <c r="E104" s="124" t="s">
        <v>466</v>
      </c>
      <c r="F104" s="10" t="s">
        <v>76</v>
      </c>
      <c r="G104" s="10" t="s">
        <v>13</v>
      </c>
      <c r="H104" s="201">
        <v>10649</v>
      </c>
      <c r="I104" s="93">
        <f>VLOOKUP(Table2[[#This Row],[GCU Number]],'race 5'!$B$2:$G$48,1,0)</f>
        <v>10649</v>
      </c>
      <c r="J104" s="11">
        <v>26</v>
      </c>
      <c r="K104" s="7" t="s">
        <v>950</v>
      </c>
      <c r="L104" s="11">
        <v>7</v>
      </c>
      <c r="M104" s="11">
        <f>VLOOKUP(Table2[[#This Row],[LD Place Race1]],Races!$F$3:$G$30,2,0)</f>
        <v>14</v>
      </c>
      <c r="N104" s="11" t="s">
        <v>842</v>
      </c>
      <c r="O104" s="11">
        <v>8</v>
      </c>
      <c r="P104" s="11">
        <f>VLOOKUP(Table2[[#This Row],[500m Place Race1]],Races!$F$3:$G$30,2,0)</f>
        <v>13</v>
      </c>
      <c r="Q104" s="7" t="s">
        <v>901</v>
      </c>
      <c r="R104" s="11">
        <v>8</v>
      </c>
      <c r="S104" s="11">
        <f>VLOOKUP(Table2[[#This Row],[200m Place Race1]],Races!$F$3:$G$30,2,0)</f>
        <v>13</v>
      </c>
      <c r="T104" s="7">
        <f>Table2[[#This Row],[200m Points1]]+Table2[[#This Row],[500m Points 1]]+Table2[[#This Row],[LD Points1]]</f>
        <v>40</v>
      </c>
      <c r="U104" s="11">
        <v>7</v>
      </c>
      <c r="V104" s="8">
        <f>VLOOKUP(Table2[[#This Row],[Final Place RACE 1]],Races!$F$3:$G$28,2,0)</f>
        <v>14</v>
      </c>
      <c r="W104" s="40" t="s">
        <v>1231</v>
      </c>
      <c r="X104" s="11">
        <v>7</v>
      </c>
      <c r="Y104" s="7">
        <f>VLOOKUP(Table2[[#This Row],[LD Place Race 2]],Races!$F$3:$G$30,2,0)</f>
        <v>14</v>
      </c>
      <c r="Z104" s="40" t="s">
        <v>1313</v>
      </c>
      <c r="AA104" s="11">
        <v>8</v>
      </c>
      <c r="AB104" s="7">
        <f>VLOOKUP(Table2[[#This Row],[500m Place Race 2]],Races!$F$3:$G$30,2,0)</f>
        <v>13</v>
      </c>
      <c r="AC104" s="268" t="s">
        <v>1329</v>
      </c>
      <c r="AD104" s="11">
        <v>9</v>
      </c>
      <c r="AE104" s="7">
        <f>VLOOKUP(Table2[[#This Row],[200m Race 2 Place]],Races!$F$3:$G$30,2,0)</f>
        <v>12</v>
      </c>
      <c r="AF104" s="300">
        <v>34.369999999999997</v>
      </c>
      <c r="AG104" s="40">
        <v>9</v>
      </c>
      <c r="AH104" s="11">
        <f>VLOOKUP(Table2[[#This Row],[100m Place Race 2]],Races!$F$3:$G$30,2,0)</f>
        <v>12</v>
      </c>
      <c r="AI104" s="11">
        <f>Table2[[#This Row],[100m POINTS Race 2]]+Table2[[#This Row],[200m POINTS RACE 2]]+Table2[[#This Row],[500m Points Race 2]]+Table2[[#This Row],[LD Points Race 2]]</f>
        <v>51</v>
      </c>
      <c r="AJ104" s="11">
        <v>6</v>
      </c>
      <c r="AK104" s="11">
        <f>VLOOKUP(Table2[[#This Row],[Race 2 Overall Position]],Races!$F$3:$G$30,2,0)</f>
        <v>15</v>
      </c>
      <c r="AL104" s="7"/>
      <c r="AM104" s="11"/>
      <c r="AN104" s="7"/>
      <c r="AO104" s="11" t="s">
        <v>1648</v>
      </c>
      <c r="AP104" s="7">
        <v>6</v>
      </c>
      <c r="AQ104" s="11">
        <f>VLOOKUP(Table2[[#This Row],[500m Position]],Races!$F$3:$G$30,2,0)</f>
        <v>15</v>
      </c>
      <c r="AR104" s="7" t="s">
        <v>1738</v>
      </c>
      <c r="AS104" s="11">
        <v>9</v>
      </c>
      <c r="AT104" s="7">
        <f>VLOOKUP(Table2[[#This Row],[200m Position Race 4]],Races!$F$3:$G$30,2,0)</f>
        <v>12</v>
      </c>
      <c r="AU104" s="269">
        <v>41.04</v>
      </c>
      <c r="AV104" s="7">
        <v>8</v>
      </c>
      <c r="AW104" s="11">
        <f>VLOOKUP(Table2[[#This Row],[100m Position Race 4 ]],Races!$F$3:$G$30,2,0)</f>
        <v>13</v>
      </c>
      <c r="AX104" s="11">
        <f>Table2[[#This Row],[100m Points Race 4 ]]+Table2[[#This Row],[200m Points Race 4]]+Table2[[#This Row],[500m Points]]</f>
        <v>40</v>
      </c>
      <c r="AY104" s="11">
        <v>7</v>
      </c>
      <c r="AZ104" s="11">
        <f>VLOOKUP(Table2[[#This Row],[Total Position Race 4]],Races!$F$3:$G$30,2,0)</f>
        <v>14</v>
      </c>
      <c r="BA104" s="7" t="s">
        <v>1946</v>
      </c>
      <c r="BB104" s="7">
        <v>3</v>
      </c>
      <c r="BC104" s="11">
        <f>VLOOKUP(Table2[[#This Row],[Total Position Race 5]],Races!$F$3:$G$30,2,0)</f>
        <v>19</v>
      </c>
      <c r="BD104" s="7" t="s">
        <v>2030</v>
      </c>
      <c r="BE104" s="11">
        <v>5</v>
      </c>
      <c r="BF104" s="7">
        <f>VLOOKUP(Table2[[#This Row],[Total Position Race 6]],Races!$F$3:$G$30,2,0)</f>
        <v>16</v>
      </c>
      <c r="BG104" s="11"/>
      <c r="BH104" s="7"/>
      <c r="BI104" s="11"/>
      <c r="BJ104" s="7"/>
      <c r="BK104" s="11"/>
      <c r="BL104" s="7"/>
      <c r="BM104" s="11"/>
      <c r="BN104" s="7"/>
      <c r="BO104" s="11"/>
      <c r="BP104" s="7"/>
      <c r="BQ104" s="11"/>
      <c r="BR104" s="7"/>
      <c r="BS104" s="11"/>
      <c r="BT104" s="7"/>
      <c r="BU104" s="11"/>
      <c r="BV10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04" s="9">
        <f>Table2[[#This Row],[Final Points race 1]]+Table2[[#This Row],[Final Points race 2]]+Table2[[#This Row],[Final POINTS Race 4 ]]+Table2[[#This Row],[Final POINTS Race 5]]+Table2[[#This Row],[Final POINTS Race 6]]</f>
        <v>78</v>
      </c>
      <c r="BX10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0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0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78</v>
      </c>
    </row>
    <row r="105" spans="1:78" s="42" customFormat="1" ht="16.5" hidden="1" customHeight="1" thickBot="1">
      <c r="A105" s="6">
        <v>12</v>
      </c>
      <c r="B105" s="189" t="s">
        <v>9</v>
      </c>
      <c r="C105" s="185" t="s">
        <v>91</v>
      </c>
      <c r="D105" s="19">
        <v>39146</v>
      </c>
      <c r="E105" s="64" t="s">
        <v>729</v>
      </c>
      <c r="F105" s="10" t="s">
        <v>76</v>
      </c>
      <c r="G105" s="10" t="s">
        <v>400</v>
      </c>
      <c r="H105" s="201">
        <v>10760</v>
      </c>
      <c r="I105" s="93" t="e">
        <f>VLOOKUP(Table2[[#This Row],[GCU Number]],'race 5'!$B$2:$G$48,1,0)</f>
        <v>#N/A</v>
      </c>
      <c r="J105" s="7">
        <v>9</v>
      </c>
      <c r="K105" s="7"/>
      <c r="L105" s="7"/>
      <c r="M105" s="11" t="e">
        <f>VLOOKUP(Table2[[#This Row],[LD Place Race1]],Races!$F$3:$G$30,2,0)</f>
        <v>#N/A</v>
      </c>
      <c r="N105" s="11"/>
      <c r="O105" s="11"/>
      <c r="P105" s="11" t="e">
        <f>VLOOKUP(Table2[[#This Row],[500m Place Race1]],Races!$F$3:$G$30,2,0)</f>
        <v>#N/A</v>
      </c>
      <c r="Q105" s="7"/>
      <c r="R105" s="7"/>
      <c r="S105" s="11" t="e">
        <f>VLOOKUP(Table2[[#This Row],[200m Place Race1]],Races!$F$3:$G$30,2,0)</f>
        <v>#N/A</v>
      </c>
      <c r="T105" s="7" t="e">
        <f>Table2[[#This Row],[200m Points1]]+Table2[[#This Row],[500m Points 1]]+Table2[[#This Row],[LD Points1]]</f>
        <v>#N/A</v>
      </c>
      <c r="U105" s="7"/>
      <c r="V105" s="8"/>
      <c r="W105" s="7"/>
      <c r="X105" s="7"/>
      <c r="Y105" s="7" t="e">
        <f>VLOOKUP(Table2[[#This Row],[LD Place Race 2]],Races!$F$3:$G$30,2,0)</f>
        <v>#N/A</v>
      </c>
      <c r="Z105" s="7"/>
      <c r="AA105" s="7"/>
      <c r="AB105" s="7" t="e">
        <f>VLOOKUP(Table2[[#This Row],[500m Place Race 2]],Races!$F$3:$G$30,2,0)</f>
        <v>#N/A</v>
      </c>
      <c r="AC105" s="7"/>
      <c r="AD105" s="7"/>
      <c r="AE105" s="7" t="e">
        <f>VLOOKUP(Table2[[#This Row],[200m Race 2 Place]],Races!$F$3:$G$30,2,0)</f>
        <v>#N/A</v>
      </c>
      <c r="AF105" s="296"/>
      <c r="AG105" s="7"/>
      <c r="AH105" s="7" t="e">
        <f>VLOOKUP(Table2[[#This Row],[100m Place Race 2]],Races!$F$3:$G$30,2,0)</f>
        <v>#N/A</v>
      </c>
      <c r="AI105" s="11" t="e">
        <f>Table2[[#This Row],[100m POINTS Race 2]]+Table2[[#This Row],[200m POINTS RACE 2]]+Table2[[#This Row],[500m Points Race 2]]+Table2[[#This Row],[LD Points Race 2]]</f>
        <v>#N/A</v>
      </c>
      <c r="AJ105" s="11"/>
      <c r="AK105" s="11"/>
      <c r="AL105" s="7"/>
      <c r="AM105" s="7"/>
      <c r="AN105" s="7"/>
      <c r="AO105" s="7"/>
      <c r="AP105" s="7"/>
      <c r="AQ105" s="7" t="e">
        <f>VLOOKUP(Table2[[#This Row],[500m Position]],Races!$F$3:$G$30,2,0)</f>
        <v>#N/A</v>
      </c>
      <c r="AR105" s="7"/>
      <c r="AS105" s="7"/>
      <c r="AT105" s="7" t="e">
        <f>VLOOKUP(Table2[[#This Row],[200m Position Race 4]],Races!$F$3:$G$30,2,0)</f>
        <v>#N/A</v>
      </c>
      <c r="AU105" s="7"/>
      <c r="AV105" s="7"/>
      <c r="AW105" s="7" t="e">
        <f>VLOOKUP(Table2[[#This Row],[100m Position Race 4 ]],Races!$F$3:$G$30,2,0)</f>
        <v>#N/A</v>
      </c>
      <c r="AX105" s="7" t="e">
        <f>Table2[[#This Row],[100m Points Race 4 ]]+Table2[[#This Row],[200m Points Race 4]]+Table2[[#This Row],[500m Points]]</f>
        <v>#N/A</v>
      </c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05" s="9">
        <f>Table2[[#This Row],[Final Points race 1]]+Table2[[#This Row],[Final Points race 2]]+Table2[[#This Row],[Final POINTS Race 4 ]]+Table2[[#This Row],[Final POINTS Race 5]]+Table2[[#This Row],[Final POINTS Race 6]]</f>
        <v>0</v>
      </c>
      <c r="BX10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0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0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06" spans="1:78" s="42" customFormat="1" ht="16.5" hidden="1" customHeight="1" thickBot="1">
      <c r="A106" s="10">
        <v>12</v>
      </c>
      <c r="B106" s="6" t="s">
        <v>9</v>
      </c>
      <c r="C106" s="185" t="s">
        <v>1504</v>
      </c>
      <c r="D106" s="19"/>
      <c r="E106" s="312"/>
      <c r="F106" s="6"/>
      <c r="G106" s="28" t="s">
        <v>44</v>
      </c>
      <c r="H106" s="191"/>
      <c r="I106" s="93" t="e">
        <f>VLOOKUP(Table2[[#This Row],[GCU Number]],'race 5'!$B$2:$G$48,1,0)</f>
        <v>#N/A</v>
      </c>
      <c r="J106" s="7">
        <v>123</v>
      </c>
      <c r="K106" s="129"/>
      <c r="L106" s="278"/>
      <c r="M106" s="126"/>
      <c r="N106" s="11"/>
      <c r="O106" s="11"/>
      <c r="P106" s="11"/>
      <c r="Q106" s="129"/>
      <c r="R106" s="278"/>
      <c r="S106" s="126"/>
      <c r="T106" s="129"/>
      <c r="U106" s="278"/>
      <c r="V106" s="298"/>
      <c r="W106" s="129"/>
      <c r="X106" s="278"/>
      <c r="Y106" s="298"/>
      <c r="Z106" s="84" t="s">
        <v>1363</v>
      </c>
      <c r="AA106" s="278">
        <v>19</v>
      </c>
      <c r="AB106" s="298">
        <f>VLOOKUP(Table2[[#This Row],[500m Place Race 2]],Races!$F$3:$G$30,2,0)</f>
        <v>2</v>
      </c>
      <c r="AC106" s="307" t="s">
        <v>1454</v>
      </c>
      <c r="AD106" s="278">
        <v>20</v>
      </c>
      <c r="AE106" s="298">
        <f>VLOOKUP(Table2[[#This Row],[200m Race 2 Place]],Races!$F$3:$G$30,2,0)</f>
        <v>1</v>
      </c>
      <c r="AF106" s="302" t="s">
        <v>424</v>
      </c>
      <c r="AG106" s="129"/>
      <c r="AH106" s="278"/>
      <c r="AI106" s="11">
        <f>Table2[[#This Row],[100m POINTS Race 2]]+Table2[[#This Row],[200m POINTS RACE 2]]+Table2[[#This Row],[500m Points Race 2]]+Table2[[#This Row],[LD Points Race 2]]</f>
        <v>3</v>
      </c>
      <c r="AJ106" s="11">
        <v>22</v>
      </c>
      <c r="AK106" s="127">
        <f>VLOOKUP(Table2[[#This Row],[Race 2 Overall Position]],Races!$F$3:$G$30,2,0)</f>
        <v>1</v>
      </c>
      <c r="AL106" s="129"/>
      <c r="AM106" s="278"/>
      <c r="AN106" s="129"/>
      <c r="AO106" s="278"/>
      <c r="AP106" s="129"/>
      <c r="AQ106" s="278"/>
      <c r="AR106" s="129"/>
      <c r="AS106" s="278"/>
      <c r="AT106" s="129"/>
      <c r="AU106" s="278"/>
      <c r="AV106" s="129"/>
      <c r="AW106" s="278"/>
      <c r="AX106" s="278"/>
      <c r="AY106" s="278"/>
      <c r="AZ106" s="278"/>
      <c r="BA106" s="129"/>
      <c r="BB106" s="129"/>
      <c r="BC106" s="278"/>
      <c r="BD106" s="129"/>
      <c r="BE106" s="278"/>
      <c r="BF106" s="129"/>
      <c r="BG106" s="278"/>
      <c r="BH106" s="129"/>
      <c r="BI106" s="278"/>
      <c r="BJ106" s="129"/>
      <c r="BK106" s="278"/>
      <c r="BL106" s="129"/>
      <c r="BM106" s="278"/>
      <c r="BN106" s="129"/>
      <c r="BO106" s="278"/>
      <c r="BP106" s="84"/>
      <c r="BQ106" s="7"/>
      <c r="BR106" s="84"/>
      <c r="BS106" s="7"/>
      <c r="BT106" s="84"/>
      <c r="BU106" s="7"/>
      <c r="BV106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06" s="9">
        <f>Table2[[#This Row],[Final Points race 1]]+Table2[[#This Row],[Final Points race 2]]+Table2[[#This Row],[Final POINTS Race 4 ]]+Table2[[#This Row],[Final POINTS Race 5]]+Table2[[#This Row],[Final POINTS Race 6]]</f>
        <v>1</v>
      </c>
      <c r="BX106" s="9" t="e">
        <f>SMALL(#REF!,1)</f>
        <v>#REF!</v>
      </c>
      <c r="BY106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06" s="117">
        <f>IF(Table2[[#This Row],[Races completed]]=$BZ$1,Table2[[#This Row],[Total Points 2018]]-Table2[[#This Row],[Lowest]],Table2[[#This Row],[Total Points 2018]])</f>
        <v>1</v>
      </c>
    </row>
    <row r="107" spans="1:78" s="42" customFormat="1" ht="16.5" hidden="1" customHeight="1" thickBot="1">
      <c r="A107" s="6">
        <v>12</v>
      </c>
      <c r="B107" s="94" t="s">
        <v>9</v>
      </c>
      <c r="C107" s="185" t="s">
        <v>16</v>
      </c>
      <c r="D107" s="19">
        <v>39000</v>
      </c>
      <c r="E107" s="124" t="s">
        <v>466</v>
      </c>
      <c r="F107" s="10" t="s">
        <v>76</v>
      </c>
      <c r="G107" s="29" t="s">
        <v>13</v>
      </c>
      <c r="H107" s="203">
        <v>10469</v>
      </c>
      <c r="I107" s="93" t="e">
        <f>VLOOKUP(Table2[[#This Row],[GCU Number]],'race 5'!$B$2:$G$48,1,0)</f>
        <v>#N/A</v>
      </c>
      <c r="J107" s="7"/>
      <c r="K107" s="40"/>
      <c r="L107" s="7"/>
      <c r="M107" s="11" t="e">
        <f>VLOOKUP(Table2[[#This Row],[LD Place Race1]],Races!$F$3:$G$30,2,0)</f>
        <v>#N/A</v>
      </c>
      <c r="N107" s="11"/>
      <c r="O107" s="11"/>
      <c r="P107" s="11" t="e">
        <f>VLOOKUP(Table2[[#This Row],[500m Place Race1]],Races!$F$3:$G$30,2,0)</f>
        <v>#N/A</v>
      </c>
      <c r="Q107" s="40"/>
      <c r="R107" s="7"/>
      <c r="S107" s="11" t="e">
        <f>VLOOKUP(Table2[[#This Row],[200m Place Race1]],Races!$F$3:$G$30,2,0)</f>
        <v>#N/A</v>
      </c>
      <c r="T107" s="40" t="e">
        <f>Table2[[#This Row],[200m Points1]]+Table2[[#This Row],[500m Points 1]]+Table2[[#This Row],[LD Points1]]</f>
        <v>#N/A</v>
      </c>
      <c r="U107" s="7"/>
      <c r="V107" s="8"/>
      <c r="W107" s="40"/>
      <c r="X107" s="7"/>
      <c r="Y107" s="7" t="e">
        <f>VLOOKUP(Table2[[#This Row],[LD Place Race 2]],Races!$F$3:$G$30,2,0)</f>
        <v>#N/A</v>
      </c>
      <c r="Z107" s="40"/>
      <c r="AA107" s="7"/>
      <c r="AB107" s="7" t="e">
        <f>VLOOKUP(Table2[[#This Row],[500m Place Race 2]],Races!$F$3:$G$30,2,0)</f>
        <v>#N/A</v>
      </c>
      <c r="AC107" s="40"/>
      <c r="AD107" s="7"/>
      <c r="AE107" s="7" t="e">
        <f>VLOOKUP(Table2[[#This Row],[200m Race 2 Place]],Races!$F$3:$G$30,2,0)</f>
        <v>#N/A</v>
      </c>
      <c r="AF107" s="296"/>
      <c r="AG107" s="40"/>
      <c r="AH107" s="7" t="e">
        <f>VLOOKUP(Table2[[#This Row],[100m Place Race 2]],Races!$F$3:$G$30,2,0)</f>
        <v>#N/A</v>
      </c>
      <c r="AI107" s="11" t="e">
        <f>Table2[[#This Row],[100m POINTS Race 2]]+Table2[[#This Row],[200m POINTS RACE 2]]+Table2[[#This Row],[500m Points Race 2]]+Table2[[#This Row],[LD Points Race 2]]</f>
        <v>#N/A</v>
      </c>
      <c r="AJ107" s="11"/>
      <c r="AK107" s="11"/>
      <c r="AL107" s="40"/>
      <c r="AM107" s="7"/>
      <c r="AN107" s="40"/>
      <c r="AO107" s="7"/>
      <c r="AP107" s="40"/>
      <c r="AQ107" s="7" t="e">
        <f>VLOOKUP(Table2[[#This Row],[500m Position]],Races!$F$3:$G$30,2,0)</f>
        <v>#N/A</v>
      </c>
      <c r="AR107" s="40"/>
      <c r="AS107" s="7"/>
      <c r="AT107" s="40" t="e">
        <f>VLOOKUP(Table2[[#This Row],[200m Position Race 4]],Races!$F$3:$G$30,2,0)</f>
        <v>#N/A</v>
      </c>
      <c r="AU107" s="7"/>
      <c r="AV107" s="40"/>
      <c r="AW107" s="7" t="e">
        <f>VLOOKUP(Table2[[#This Row],[100m Position Race 4 ]],Races!$F$3:$G$30,2,0)</f>
        <v>#N/A</v>
      </c>
      <c r="AX107" s="7" t="e">
        <f>Table2[[#This Row],[100m Points Race 4 ]]+Table2[[#This Row],[200m Points Race 4]]+Table2[[#This Row],[500m Points]]</f>
        <v>#N/A</v>
      </c>
      <c r="AY107" s="7"/>
      <c r="AZ107" s="7"/>
      <c r="BA107" s="40"/>
      <c r="BB107" s="40"/>
      <c r="BC107" s="7"/>
      <c r="BD107" s="40"/>
      <c r="BE107" s="7"/>
      <c r="BF107" s="40"/>
      <c r="BG107" s="7"/>
      <c r="BH107" s="40"/>
      <c r="BI107" s="7"/>
      <c r="BJ107" s="40"/>
      <c r="BK107" s="7"/>
      <c r="BL107" s="40"/>
      <c r="BM107" s="7"/>
      <c r="BN107" s="40"/>
      <c r="BO107" s="7"/>
      <c r="BP107" s="40"/>
      <c r="BQ107" s="7"/>
      <c r="BR107" s="40"/>
      <c r="BS107" s="7"/>
      <c r="BT107" s="40"/>
      <c r="BU107" s="7"/>
      <c r="BV10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07" s="9">
        <f>Table2[[#This Row],[Final Points race 1]]+Table2[[#This Row],[Final Points race 2]]+Table2[[#This Row],[Final POINTS Race 4 ]]+Table2[[#This Row],[Final POINTS Race 5]]+Table2[[#This Row],[Final POINTS Race 6]]</f>
        <v>0</v>
      </c>
      <c r="BX10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0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0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08" spans="1:78" s="42" customFormat="1" ht="16.5" hidden="1" customHeight="1" thickBot="1">
      <c r="A108" s="6">
        <v>12</v>
      </c>
      <c r="B108" s="6" t="s">
        <v>9</v>
      </c>
      <c r="C108" s="185" t="s">
        <v>170</v>
      </c>
      <c r="D108" s="19">
        <v>39177</v>
      </c>
      <c r="E108" s="137" t="s">
        <v>467</v>
      </c>
      <c r="F108" s="6" t="s">
        <v>76</v>
      </c>
      <c r="G108" s="28" t="s">
        <v>11</v>
      </c>
      <c r="H108" s="191">
        <v>10895</v>
      </c>
      <c r="I108" s="93" t="e">
        <f>VLOOKUP(Table2[[#This Row],[GCU Number]],'race 5'!$B$2:$G$48,1,0)</f>
        <v>#N/A</v>
      </c>
      <c r="J108" s="7"/>
      <c r="K108" s="40"/>
      <c r="L108" s="7"/>
      <c r="M108" s="11" t="e">
        <f>VLOOKUP(Table2[[#This Row],[LD Place Race1]],Races!$F$3:$G$30,2,0)</f>
        <v>#N/A</v>
      </c>
      <c r="N108" s="11"/>
      <c r="O108" s="11"/>
      <c r="P108" s="11" t="e">
        <f>VLOOKUP(Table2[[#This Row],[500m Place Race1]],Races!$F$3:$G$30,2,0)</f>
        <v>#N/A</v>
      </c>
      <c r="Q108" s="40"/>
      <c r="R108" s="7"/>
      <c r="S108" s="11" t="e">
        <f>VLOOKUP(Table2[[#This Row],[200m Place Race1]],Races!$F$3:$G$30,2,0)</f>
        <v>#N/A</v>
      </c>
      <c r="T108" s="40" t="e">
        <f>Table2[[#This Row],[200m Points1]]+Table2[[#This Row],[500m Points 1]]+Table2[[#This Row],[LD Points1]]</f>
        <v>#N/A</v>
      </c>
      <c r="U108" s="7"/>
      <c r="V108" s="8"/>
      <c r="W108" s="40"/>
      <c r="X108" s="7"/>
      <c r="Y108" s="7" t="e">
        <f>VLOOKUP(Table2[[#This Row],[LD Place Race 2]],Races!$F$3:$G$30,2,0)</f>
        <v>#N/A</v>
      </c>
      <c r="Z108" s="40"/>
      <c r="AA108" s="7"/>
      <c r="AB108" s="7" t="e">
        <f>VLOOKUP(Table2[[#This Row],[500m Place Race 2]],Races!$F$3:$G$30,2,0)</f>
        <v>#N/A</v>
      </c>
      <c r="AC108" s="40"/>
      <c r="AD108" s="7"/>
      <c r="AE108" s="7" t="e">
        <f>VLOOKUP(Table2[[#This Row],[200m Race 2 Place]],Races!$F$3:$G$30,2,0)</f>
        <v>#N/A</v>
      </c>
      <c r="AF108" s="296"/>
      <c r="AG108" s="40"/>
      <c r="AH108" s="7" t="e">
        <f>VLOOKUP(Table2[[#This Row],[100m Place Race 2]],Races!$F$3:$G$30,2,0)</f>
        <v>#N/A</v>
      </c>
      <c r="AI108" s="11" t="e">
        <f>Table2[[#This Row],[100m POINTS Race 2]]+Table2[[#This Row],[200m POINTS RACE 2]]+Table2[[#This Row],[500m Points Race 2]]+Table2[[#This Row],[LD Points Race 2]]</f>
        <v>#N/A</v>
      </c>
      <c r="AJ108" s="11"/>
      <c r="AK108" s="11"/>
      <c r="AL108" s="40"/>
      <c r="AM108" s="7"/>
      <c r="AN108" s="40"/>
      <c r="AO108" s="7"/>
      <c r="AP108" s="40"/>
      <c r="AQ108" s="7" t="e">
        <f>VLOOKUP(Table2[[#This Row],[500m Position]],Races!$F$3:$G$30,2,0)</f>
        <v>#N/A</v>
      </c>
      <c r="AR108" s="40"/>
      <c r="AS108" s="7"/>
      <c r="AT108" s="40" t="e">
        <f>VLOOKUP(Table2[[#This Row],[200m Position Race 4]],Races!$F$3:$G$30,2,0)</f>
        <v>#N/A</v>
      </c>
      <c r="AU108" s="7"/>
      <c r="AV108" s="40"/>
      <c r="AW108" s="7" t="e">
        <f>VLOOKUP(Table2[[#This Row],[100m Position Race 4 ]],Races!$F$3:$G$30,2,0)</f>
        <v>#N/A</v>
      </c>
      <c r="AX108" s="7" t="e">
        <f>Table2[[#This Row],[100m Points Race 4 ]]+Table2[[#This Row],[200m Points Race 4]]+Table2[[#This Row],[500m Points]]</f>
        <v>#N/A</v>
      </c>
      <c r="AY108" s="7"/>
      <c r="AZ108" s="7"/>
      <c r="BA108" s="40"/>
      <c r="BB108" s="40"/>
      <c r="BC108" s="7"/>
      <c r="BD108" s="40"/>
      <c r="BE108" s="7"/>
      <c r="BF108" s="40"/>
      <c r="BG108" s="7"/>
      <c r="BH108" s="40"/>
      <c r="BI108" s="7"/>
      <c r="BJ108" s="40"/>
      <c r="BK108" s="7"/>
      <c r="BL108" s="40"/>
      <c r="BM108" s="7"/>
      <c r="BN108" s="40"/>
      <c r="BO108" s="7"/>
      <c r="BP108" s="40"/>
      <c r="BQ108" s="7"/>
      <c r="BR108" s="40"/>
      <c r="BS108" s="7"/>
      <c r="BT108" s="40"/>
      <c r="BU108" s="7"/>
      <c r="BV10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08" s="9">
        <f>Table2[[#This Row],[Final Points race 1]]+Table2[[#This Row],[Final Points race 2]]+Table2[[#This Row],[Final POINTS Race 4 ]]+Table2[[#This Row],[Final POINTS Race 5]]+Table2[[#This Row],[Final POINTS Race 6]]</f>
        <v>0</v>
      </c>
      <c r="BX10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0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0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09" spans="1:78" s="42" customFormat="1" ht="16.5" hidden="1" customHeight="1" thickBot="1">
      <c r="A109" s="6">
        <v>12</v>
      </c>
      <c r="B109" s="10" t="s">
        <v>9</v>
      </c>
      <c r="C109" s="185" t="s">
        <v>1174</v>
      </c>
      <c r="D109" s="19"/>
      <c r="E109" s="64" t="s">
        <v>246</v>
      </c>
      <c r="F109" s="10"/>
      <c r="G109" s="28" t="s">
        <v>13</v>
      </c>
      <c r="H109" s="191">
        <v>11377</v>
      </c>
      <c r="I109" s="93">
        <f>VLOOKUP(Table2[[#This Row],[GCU Number]],'race 5'!$B$2:$G$48,1,0)</f>
        <v>11377</v>
      </c>
      <c r="J109" s="11">
        <v>70</v>
      </c>
      <c r="K109" s="40"/>
      <c r="L109" s="11"/>
      <c r="M109" s="11"/>
      <c r="N109" s="11"/>
      <c r="O109" s="11"/>
      <c r="P109" s="11"/>
      <c r="Q109" s="40"/>
      <c r="R109" s="11"/>
      <c r="S109" s="11"/>
      <c r="T109" s="40"/>
      <c r="U109" s="11"/>
      <c r="V109" s="8"/>
      <c r="W109" s="40" t="s">
        <v>424</v>
      </c>
      <c r="X109" s="11"/>
      <c r="Y109" s="7"/>
      <c r="Z109" s="40" t="s">
        <v>1366</v>
      </c>
      <c r="AA109" s="11">
        <v>9</v>
      </c>
      <c r="AB109" s="7">
        <f>VLOOKUP(Table2[[#This Row],[500m Place Race 2]],Races!$F$3:$G$30,2,0)</f>
        <v>12</v>
      </c>
      <c r="AC109" s="268" t="s">
        <v>1452</v>
      </c>
      <c r="AD109" s="11">
        <v>8</v>
      </c>
      <c r="AE109" s="7">
        <f>VLOOKUP(Table2[[#This Row],[200m Race 2 Place]],Races!$F$3:$G$30,2,0)</f>
        <v>13</v>
      </c>
      <c r="AF109" s="300">
        <v>34.19</v>
      </c>
      <c r="AG109" s="40">
        <v>8</v>
      </c>
      <c r="AH109" s="11">
        <f>VLOOKUP(Table2[[#This Row],[100m Place Race 2]],Races!$F$3:$G$30,2,0)</f>
        <v>13</v>
      </c>
      <c r="AI109" s="11">
        <f>Table2[[#This Row],[100m POINTS Race 2]]+Table2[[#This Row],[200m POINTS RACE 2]]+Table2[[#This Row],[500m Points Race 2]]+Table2[[#This Row],[LD Points Race 2]]</f>
        <v>38</v>
      </c>
      <c r="AJ109" s="11">
        <v>11</v>
      </c>
      <c r="AK109" s="11">
        <f>VLOOKUP(Table2[[#This Row],[Race 2 Overall Position]],Races!$F$3:$G$30,2,0)</f>
        <v>10</v>
      </c>
      <c r="AL109" s="40"/>
      <c r="AM109" s="11"/>
      <c r="AN109" s="40"/>
      <c r="AO109" s="11" t="s">
        <v>1659</v>
      </c>
      <c r="AP109" s="40">
        <v>11</v>
      </c>
      <c r="AQ109" s="11">
        <f>VLOOKUP(Table2[[#This Row],[500m Position]],Races!$F$3:$G$30,2,0)</f>
        <v>10</v>
      </c>
      <c r="AR109" s="40" t="s">
        <v>1758</v>
      </c>
      <c r="AS109" s="11">
        <v>13</v>
      </c>
      <c r="AT109" s="40">
        <f>VLOOKUP(Table2[[#This Row],[200m Position Race 4]],Races!$F$3:$G$30,2,0)</f>
        <v>8</v>
      </c>
      <c r="AU109" s="269">
        <v>46.43</v>
      </c>
      <c r="AV109" s="40">
        <v>12</v>
      </c>
      <c r="AW109" s="11">
        <f>VLOOKUP(Table2[[#This Row],[100m Position Race 4 ]],Races!$F$3:$G$30,2,0)</f>
        <v>9</v>
      </c>
      <c r="AX109" s="11">
        <f>Table2[[#This Row],[100m Points Race 4 ]]+Table2[[#This Row],[200m Points Race 4]]+Table2[[#This Row],[500m Points]]</f>
        <v>27</v>
      </c>
      <c r="AY109" s="11">
        <v>11</v>
      </c>
      <c r="AZ109" s="11">
        <f>VLOOKUP(Table2[[#This Row],[Total Position Race 4]],Races!$F$3:$G$30,2,0)</f>
        <v>10</v>
      </c>
      <c r="BA109" s="40" t="s">
        <v>1951</v>
      </c>
      <c r="BB109" s="40">
        <v>8</v>
      </c>
      <c r="BC109" s="11">
        <f>VLOOKUP(Table2[[#This Row],[Total Position Race 5]],Races!$F$3:$G$30,2,0)</f>
        <v>13</v>
      </c>
      <c r="BD109" s="40"/>
      <c r="BE109" s="11"/>
      <c r="BF109" s="40"/>
      <c r="BG109" s="11"/>
      <c r="BH109" s="40"/>
      <c r="BI109" s="11"/>
      <c r="BJ109" s="40"/>
      <c r="BK109" s="11"/>
      <c r="BL109" s="40"/>
      <c r="BM109" s="11"/>
      <c r="BN109" s="40"/>
      <c r="BO109" s="11"/>
      <c r="BP109" s="40"/>
      <c r="BQ109" s="11"/>
      <c r="BR109" s="40"/>
      <c r="BS109" s="11"/>
      <c r="BT109" s="40"/>
      <c r="BU109" s="11"/>
      <c r="BV10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09" s="9">
        <f>Table2[[#This Row],[Final Points race 1]]+Table2[[#This Row],[Final Points race 2]]+Table2[[#This Row],[Final POINTS Race 4 ]]+Table2[[#This Row],[Final POINTS Race 5]]+Table2[[#This Row],[Final POINTS Race 6]]</f>
        <v>33</v>
      </c>
      <c r="BX109" s="9" t="e">
        <f>SMALL(#REF!,1)</f>
        <v>#REF!</v>
      </c>
      <c r="BY109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09" s="117">
        <f>IF(Table2[[#This Row],[Races completed]]=$BZ$1,Table2[[#This Row],[Total Points 2018]]-Table2[[#This Row],[Lowest]],Table2[[#This Row],[Total Points 2018]])</f>
        <v>33</v>
      </c>
    </row>
    <row r="110" spans="1:78" s="42" customFormat="1" ht="16.5" hidden="1" customHeight="1" thickBot="1">
      <c r="A110" s="6">
        <v>12</v>
      </c>
      <c r="B110" s="137" t="s">
        <v>9</v>
      </c>
      <c r="C110" s="185" t="s">
        <v>1189</v>
      </c>
      <c r="D110" s="19"/>
      <c r="E110" s="10" t="s">
        <v>246</v>
      </c>
      <c r="F110" s="10"/>
      <c r="G110" s="28" t="s">
        <v>13</v>
      </c>
      <c r="H110" s="191"/>
      <c r="I110" s="93" t="e">
        <f>VLOOKUP(Table2[[#This Row],[GCU Number]],'race 5'!$B$2:$G$48,1,0)</f>
        <v>#N/A</v>
      </c>
      <c r="J110" s="7">
        <v>54</v>
      </c>
      <c r="K110" s="40"/>
      <c r="L110" s="7"/>
      <c r="M110" s="11"/>
      <c r="N110" s="11"/>
      <c r="O110" s="11"/>
      <c r="P110" s="11"/>
      <c r="Q110" s="40"/>
      <c r="R110" s="7"/>
      <c r="S110" s="11"/>
      <c r="T110" s="40"/>
      <c r="U110" s="7"/>
      <c r="V110" s="8"/>
      <c r="W110" s="40" t="s">
        <v>1238</v>
      </c>
      <c r="X110" s="7">
        <v>13</v>
      </c>
      <c r="Y110" s="7">
        <f>VLOOKUP(Table2[[#This Row],[LD Place Race 2]],Races!$F$3:$G$30,2,0)</f>
        <v>8</v>
      </c>
      <c r="Z110" s="40" t="s">
        <v>1381</v>
      </c>
      <c r="AA110" s="7">
        <v>11</v>
      </c>
      <c r="AB110" s="7">
        <f>VLOOKUP(Table2[[#This Row],[500m Place Race 2]],Races!$F$3:$G$30,2,0)</f>
        <v>10</v>
      </c>
      <c r="AC110" s="268" t="s">
        <v>1462</v>
      </c>
      <c r="AD110" s="7">
        <v>13</v>
      </c>
      <c r="AE110" s="7">
        <f>VLOOKUP(Table2[[#This Row],[200m Race 2 Place]],Races!$F$3:$G$30,2,0)</f>
        <v>8</v>
      </c>
      <c r="AF110" s="300" t="s">
        <v>424</v>
      </c>
      <c r="AG110" s="40"/>
      <c r="AH110" s="7"/>
      <c r="AI110" s="11">
        <f>Table2[[#This Row],[100m POINTS Race 2]]+Table2[[#This Row],[200m POINTS RACE 2]]+Table2[[#This Row],[500m Points Race 2]]+Table2[[#This Row],[LD Points Race 2]]</f>
        <v>26</v>
      </c>
      <c r="AJ110" s="11">
        <v>14</v>
      </c>
      <c r="AK110" s="11">
        <f>VLOOKUP(Table2[[#This Row],[Race 2 Overall Position]],Races!$F$3:$G$30,2,0)</f>
        <v>7</v>
      </c>
      <c r="AL110" s="40"/>
      <c r="AM110" s="7"/>
      <c r="AN110" s="40"/>
      <c r="AO110" s="7"/>
      <c r="AP110" s="40"/>
      <c r="AQ110" s="7"/>
      <c r="AR110" s="40"/>
      <c r="AS110" s="7"/>
      <c r="AT110" s="40"/>
      <c r="AU110" s="7"/>
      <c r="AV110" s="40"/>
      <c r="AW110" s="7"/>
      <c r="AX110" s="7"/>
      <c r="AY110" s="7"/>
      <c r="AZ110" s="7"/>
      <c r="BA110" s="40"/>
      <c r="BB110" s="40"/>
      <c r="BC110" s="7"/>
      <c r="BD110" s="40"/>
      <c r="BE110" s="7"/>
      <c r="BF110" s="40"/>
      <c r="BG110" s="7"/>
      <c r="BH110" s="40"/>
      <c r="BI110" s="7"/>
      <c r="BJ110" s="40"/>
      <c r="BK110" s="7"/>
      <c r="BL110" s="40"/>
      <c r="BM110" s="7"/>
      <c r="BN110" s="40"/>
      <c r="BO110" s="7"/>
      <c r="BP110" s="40"/>
      <c r="BQ110" s="7"/>
      <c r="BR110" s="40"/>
      <c r="BS110" s="7"/>
      <c r="BT110" s="40"/>
      <c r="BU110" s="7"/>
      <c r="BV11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10" s="9">
        <f>Table2[[#This Row],[Final Points race 1]]+Table2[[#This Row],[Final Points race 2]]+Table2[[#This Row],[Final POINTS Race 4 ]]+Table2[[#This Row],[Final POINTS Race 5]]+Table2[[#This Row],[Final POINTS Race 6]]</f>
        <v>7</v>
      </c>
      <c r="BX110" s="9" t="e">
        <f>SMALL(#REF!,1)</f>
        <v>#REF!</v>
      </c>
      <c r="BY11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10" s="117">
        <f>IF(Table2[[#This Row],[Races completed]]=$BZ$1,Table2[[#This Row],[Total Points 2018]]-Table2[[#This Row],[Lowest]],Table2[[#This Row],[Total Points 2018]])</f>
        <v>7</v>
      </c>
    </row>
    <row r="111" spans="1:78" s="42" customFormat="1" ht="16.5" hidden="1" customHeight="1" thickBot="1">
      <c r="A111" s="10">
        <v>12</v>
      </c>
      <c r="B111" s="94" t="s">
        <v>9</v>
      </c>
      <c r="C111" s="185" t="s">
        <v>1371</v>
      </c>
      <c r="D111" s="19"/>
      <c r="E111" s="10"/>
      <c r="F111" s="6"/>
      <c r="G111" s="29" t="s">
        <v>44</v>
      </c>
      <c r="H111" s="191"/>
      <c r="I111" s="93" t="e">
        <f>VLOOKUP(Table2[[#This Row],[GCU Number]],'race 5'!$B$2:$G$48,1,0)</f>
        <v>#N/A</v>
      </c>
      <c r="J111" s="7">
        <v>124</v>
      </c>
      <c r="K111" s="129"/>
      <c r="L111" s="278"/>
      <c r="M111" s="126"/>
      <c r="N111" s="11"/>
      <c r="O111" s="11"/>
      <c r="P111" s="11"/>
      <c r="Q111" s="129"/>
      <c r="R111" s="278"/>
      <c r="S111" s="126"/>
      <c r="T111" s="306"/>
      <c r="U111" s="278"/>
      <c r="V111" s="298"/>
      <c r="W111" s="306"/>
      <c r="X111" s="278"/>
      <c r="Y111" s="127"/>
      <c r="Z111" s="40" t="s">
        <v>1372</v>
      </c>
      <c r="AA111" s="278">
        <v>23</v>
      </c>
      <c r="AB111" s="127">
        <f>VLOOKUP(Table2[[#This Row],[500m Place Race 2]],Races!$F$3:$G$30,2,0)</f>
        <v>1</v>
      </c>
      <c r="AC111" s="268" t="s">
        <v>1456</v>
      </c>
      <c r="AD111" s="278">
        <v>22</v>
      </c>
      <c r="AE111" s="127">
        <f>VLOOKUP(Table2[[#This Row],[200m Race 2 Place]],Races!$F$3:$G$30,2,0)</f>
        <v>1</v>
      </c>
      <c r="AF111" s="302" t="s">
        <v>424</v>
      </c>
      <c r="AG111" s="306"/>
      <c r="AH111" s="126"/>
      <c r="AI111" s="11">
        <f>Table2[[#This Row],[100m POINTS Race 2]]+Table2[[#This Row],[200m POINTS RACE 2]]+Table2[[#This Row],[500m Points Race 2]]+Table2[[#This Row],[LD Points Race 2]]</f>
        <v>2</v>
      </c>
      <c r="AJ111" s="11">
        <v>24</v>
      </c>
      <c r="AK111" s="127">
        <f>VLOOKUP(Table2[[#This Row],[Race 2 Overall Position]],Races!$F$3:$G$30,2,0)</f>
        <v>1</v>
      </c>
      <c r="AL111" s="306"/>
      <c r="AM111" s="278"/>
      <c r="AN111" s="306"/>
      <c r="AO111" s="278"/>
      <c r="AP111" s="306"/>
      <c r="AQ111" s="278"/>
      <c r="AR111" s="306"/>
      <c r="AS111" s="278"/>
      <c r="AT111" s="306"/>
      <c r="AU111" s="278"/>
      <c r="AV111" s="306"/>
      <c r="AW111" s="278"/>
      <c r="AX111" s="278"/>
      <c r="AY111" s="278"/>
      <c r="AZ111" s="278"/>
      <c r="BA111" s="306"/>
      <c r="BB111" s="306"/>
      <c r="BC111" s="278"/>
      <c r="BD111" s="306"/>
      <c r="BE111" s="278"/>
      <c r="BF111" s="306"/>
      <c r="BG111" s="278"/>
      <c r="BH111" s="306"/>
      <c r="BI111" s="278"/>
      <c r="BJ111" s="306"/>
      <c r="BK111" s="278"/>
      <c r="BL111" s="306"/>
      <c r="BM111" s="278"/>
      <c r="BN111" s="306"/>
      <c r="BO111" s="278"/>
      <c r="BP111" s="40"/>
      <c r="BQ111" s="7"/>
      <c r="BR111" s="40"/>
      <c r="BS111" s="7"/>
      <c r="BT111" s="40"/>
      <c r="BU111" s="7"/>
      <c r="BV111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11" s="9">
        <f>Table2[[#This Row],[Final Points race 1]]+Table2[[#This Row],[Final Points race 2]]+Table2[[#This Row],[Final POINTS Race 4 ]]+Table2[[#This Row],[Final POINTS Race 5]]+Table2[[#This Row],[Final POINTS Race 6]]</f>
        <v>1</v>
      </c>
      <c r="BX111" s="9" t="e">
        <f>SMALL(#REF!,1)</f>
        <v>#REF!</v>
      </c>
      <c r="BY11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11" s="117">
        <f>IF(Table2[[#This Row],[Races completed]]=$BZ$1,Table2[[#This Row],[Total Points 2018]]-Table2[[#This Row],[Lowest]],Table2[[#This Row],[Total Points 2018]])</f>
        <v>1</v>
      </c>
    </row>
    <row r="112" spans="1:78" s="42" customFormat="1" ht="16.5" customHeight="1" thickBot="1">
      <c r="A112" s="6">
        <v>12</v>
      </c>
      <c r="B112" s="189" t="s">
        <v>9</v>
      </c>
      <c r="C112" s="185" t="s">
        <v>1616</v>
      </c>
      <c r="D112" s="19">
        <v>38826</v>
      </c>
      <c r="E112" s="124" t="s">
        <v>466</v>
      </c>
      <c r="F112" s="10" t="s">
        <v>76</v>
      </c>
      <c r="G112" s="10" t="s">
        <v>13</v>
      </c>
      <c r="H112" s="201">
        <v>10807</v>
      </c>
      <c r="I112" s="93">
        <f>VLOOKUP(Table2[[#This Row],[GCU Number]],'race 5'!$B$2:$G$48,1,0)</f>
        <v>10807</v>
      </c>
      <c r="J112" s="11">
        <v>29</v>
      </c>
      <c r="K112" s="7" t="s">
        <v>952</v>
      </c>
      <c r="L112" s="11">
        <v>8</v>
      </c>
      <c r="M112" s="11">
        <f>VLOOKUP(Table2[[#This Row],[LD Place Race1]],Races!$F$3:$G$30,2,0)</f>
        <v>13</v>
      </c>
      <c r="N112" s="11" t="s">
        <v>843</v>
      </c>
      <c r="O112" s="11">
        <v>9</v>
      </c>
      <c r="P112" s="11">
        <f>VLOOKUP(Table2[[#This Row],[500m Place Race1]],Races!$F$3:$G$30,2,0)</f>
        <v>12</v>
      </c>
      <c r="Q112" s="7" t="s">
        <v>902</v>
      </c>
      <c r="R112" s="11">
        <v>9</v>
      </c>
      <c r="S112" s="11">
        <f>VLOOKUP(Table2[[#This Row],[200m Place Race1]],Races!$F$3:$G$30,2,0)</f>
        <v>12</v>
      </c>
      <c r="T112" s="7">
        <f>Table2[[#This Row],[200m Points1]]+Table2[[#This Row],[500m Points 1]]+Table2[[#This Row],[LD Points1]]</f>
        <v>37</v>
      </c>
      <c r="U112" s="11">
        <v>9</v>
      </c>
      <c r="V112" s="8">
        <f>VLOOKUP(Table2[[#This Row],[Final Place RACE 1]],Races!$F$3:$G$28,2,0)</f>
        <v>12</v>
      </c>
      <c r="W112" s="40" t="s">
        <v>1233</v>
      </c>
      <c r="X112" s="11">
        <v>8</v>
      </c>
      <c r="Y112" s="7">
        <f>VLOOKUP(Table2[[#This Row],[LD Place Race 2]],Races!$F$3:$G$30,2,0)</f>
        <v>13</v>
      </c>
      <c r="Z112" s="40" t="s">
        <v>1314</v>
      </c>
      <c r="AA112" s="11">
        <v>12</v>
      </c>
      <c r="AB112" s="7">
        <f>VLOOKUP(Table2[[#This Row],[500m Place Race 2]],Races!$F$3:$G$30,2,0)</f>
        <v>9</v>
      </c>
      <c r="AC112" s="268" t="s">
        <v>1330</v>
      </c>
      <c r="AD112" s="11">
        <v>10</v>
      </c>
      <c r="AE112" s="7">
        <f>VLOOKUP(Table2[[#This Row],[200m Race 2 Place]],Races!$F$3:$G$30,2,0)</f>
        <v>11</v>
      </c>
      <c r="AF112" s="300">
        <v>35.79</v>
      </c>
      <c r="AG112" s="40">
        <v>11</v>
      </c>
      <c r="AH112" s="11">
        <f>VLOOKUP(Table2[[#This Row],[100m Place Race 2]],Races!$F$3:$G$30,2,0)</f>
        <v>10</v>
      </c>
      <c r="AI112" s="11">
        <f>Table2[[#This Row],[100m POINTS Race 2]]+Table2[[#This Row],[200m POINTS RACE 2]]+Table2[[#This Row],[500m Points Race 2]]+Table2[[#This Row],[LD Points Race 2]]</f>
        <v>43</v>
      </c>
      <c r="AJ112" s="11">
        <v>9</v>
      </c>
      <c r="AK112" s="11">
        <f>VLOOKUP(Table2[[#This Row],[Race 2 Overall Position]],Races!$F$3:$G$30,2,0)</f>
        <v>12</v>
      </c>
      <c r="AL112" s="7"/>
      <c r="AM112" s="11"/>
      <c r="AN112" s="7"/>
      <c r="AO112" s="11" t="s">
        <v>1649</v>
      </c>
      <c r="AP112" s="7">
        <v>10</v>
      </c>
      <c r="AQ112" s="11">
        <f>VLOOKUP(Table2[[#This Row],[500m Position]],Races!$F$3:$G$30,2,0)</f>
        <v>11</v>
      </c>
      <c r="AR112" s="7" t="s">
        <v>1729</v>
      </c>
      <c r="AS112" s="11">
        <v>6</v>
      </c>
      <c r="AT112" s="7">
        <f>VLOOKUP(Table2[[#This Row],[200m Position Race 4]],Races!$F$3:$G$30,2,0)</f>
        <v>15</v>
      </c>
      <c r="AU112" s="269">
        <v>40.51</v>
      </c>
      <c r="AV112" s="7">
        <v>7</v>
      </c>
      <c r="AW112" s="11">
        <f>VLOOKUP(Table2[[#This Row],[100m Position Race 4 ]],Races!$F$3:$G$30,2,0)</f>
        <v>14</v>
      </c>
      <c r="AX112" s="11">
        <f>Table2[[#This Row],[100m Points Race 4 ]]+Table2[[#This Row],[200m Points Race 4]]+Table2[[#This Row],[500m Points]]</f>
        <v>40</v>
      </c>
      <c r="AY112" s="11">
        <v>7</v>
      </c>
      <c r="AZ112" s="11">
        <f>VLOOKUP(Table2[[#This Row],[Total Position Race 4]],Races!$F$3:$G$30,2,0)</f>
        <v>14</v>
      </c>
      <c r="BA112" s="7" t="s">
        <v>1947</v>
      </c>
      <c r="BB112" s="7">
        <v>4</v>
      </c>
      <c r="BC112" s="11">
        <f>VLOOKUP(Table2[[#This Row],[Total Position Race 5]],Races!$F$3:$G$30,2,0)</f>
        <v>17</v>
      </c>
      <c r="BD112" s="7" t="s">
        <v>2010</v>
      </c>
      <c r="BE112" s="11">
        <v>7</v>
      </c>
      <c r="BF112" s="7">
        <f>VLOOKUP(Table2[[#This Row],[Total Position Race 6]],Races!$F$3:$G$30,2,0)</f>
        <v>14</v>
      </c>
      <c r="BG112" s="11"/>
      <c r="BH112" s="7"/>
      <c r="BI112" s="11"/>
      <c r="BJ112" s="7"/>
      <c r="BK112" s="11"/>
      <c r="BL112" s="7"/>
      <c r="BM112" s="11"/>
      <c r="BN112" s="7"/>
      <c r="BO112" s="11"/>
      <c r="BP112" s="7"/>
      <c r="BQ112" s="11"/>
      <c r="BR112" s="7"/>
      <c r="BS112" s="11"/>
      <c r="BT112" s="7"/>
      <c r="BU112" s="11"/>
      <c r="BV11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12" s="9">
        <f>Table2[[#This Row],[Final Points race 1]]+Table2[[#This Row],[Final Points race 2]]+Table2[[#This Row],[Final POINTS Race 4 ]]+Table2[[#This Row],[Final POINTS Race 5]]+Table2[[#This Row],[Final POINTS Race 6]]</f>
        <v>69</v>
      </c>
      <c r="BX11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1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1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69</v>
      </c>
    </row>
    <row r="113" spans="1:78" s="42" customFormat="1" ht="16.5" hidden="1" customHeight="1" thickBot="1">
      <c r="A113" s="10">
        <v>12</v>
      </c>
      <c r="B113" s="94" t="s">
        <v>9</v>
      </c>
      <c r="C113" s="185" t="s">
        <v>1651</v>
      </c>
      <c r="D113" s="19"/>
      <c r="E113" s="10"/>
      <c r="F113" s="10"/>
      <c r="G113" s="10" t="s">
        <v>18</v>
      </c>
      <c r="H113" s="201">
        <v>10148</v>
      </c>
      <c r="I113" s="93" t="e">
        <f>VLOOKUP(Table2[[#This Row],[GCU Number]],'race 5'!$B$2:$G$48,1,0)</f>
        <v>#N/A</v>
      </c>
      <c r="J113" s="7">
        <v>131</v>
      </c>
      <c r="K113" s="7"/>
      <c r="L113" s="7"/>
      <c r="M113" s="11"/>
      <c r="N113" s="11"/>
      <c r="O113" s="11"/>
      <c r="P113" s="11"/>
      <c r="Q113" s="7"/>
      <c r="R113" s="7"/>
      <c r="S113" s="11"/>
      <c r="T113" s="7"/>
      <c r="U113" s="7"/>
      <c r="V113" s="8"/>
      <c r="W113" s="7"/>
      <c r="X113" s="7"/>
      <c r="Y113" s="11"/>
      <c r="Z113" s="7"/>
      <c r="AA113" s="7"/>
      <c r="AB113" s="11"/>
      <c r="AC113" s="7"/>
      <c r="AD113" s="7"/>
      <c r="AE113" s="11"/>
      <c r="AF113" s="11"/>
      <c r="AG113" s="7"/>
      <c r="AH113" s="11"/>
      <c r="AI113" s="11"/>
      <c r="AJ113" s="11"/>
      <c r="AK113" s="11"/>
      <c r="AL113" s="7"/>
      <c r="AM113" s="7"/>
      <c r="AN113" s="7"/>
      <c r="AO113" s="7" t="s">
        <v>1650</v>
      </c>
      <c r="AP113" s="7">
        <v>14</v>
      </c>
      <c r="AQ113" s="7">
        <f>VLOOKUP(Table2[[#This Row],[500m Position]],Races!$F$3:$G$30,2,0)</f>
        <v>7</v>
      </c>
      <c r="AR113" s="7" t="s">
        <v>1739</v>
      </c>
      <c r="AS113" s="7">
        <v>12</v>
      </c>
      <c r="AT113" s="7">
        <f>VLOOKUP(Table2[[#This Row],[200m Position Race 4]],Races!$F$3:$G$30,2,0)</f>
        <v>9</v>
      </c>
      <c r="AU113" s="267">
        <v>47.87</v>
      </c>
      <c r="AV113" s="7">
        <v>13</v>
      </c>
      <c r="AW113" s="7">
        <f>VLOOKUP(Table2[[#This Row],[100m Position Race 4 ]],Races!$F$3:$G$30,2,0)</f>
        <v>8</v>
      </c>
      <c r="AX113" s="7">
        <f>Table2[[#This Row],[100m Points Race 4 ]]+Table2[[#This Row],[200m Points Race 4]]+Table2[[#This Row],[500m Points]]</f>
        <v>24</v>
      </c>
      <c r="AY113" s="7">
        <v>12</v>
      </c>
      <c r="AZ113" s="7">
        <f>VLOOKUP(Table2[[#This Row],[Total Position Race 4]],Races!$F$3:$G$30,2,0)</f>
        <v>9</v>
      </c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9"/>
      <c r="BW113" s="9">
        <f>Table2[[#This Row],[Final Points race 1]]+Table2[[#This Row],[Final Points race 2]]+Table2[[#This Row],[Final POINTS Race 4 ]]+Table2[[#This Row],[Final POINTS Race 5]]+Table2[[#This Row],[Final POINTS Race 6]]</f>
        <v>9</v>
      </c>
      <c r="BX113" s="9"/>
      <c r="BY113" s="9"/>
      <c r="BZ113" s="117"/>
    </row>
    <row r="114" spans="1:78" s="42" customFormat="1" ht="16.5" customHeight="1" thickBot="1">
      <c r="A114" s="6">
        <v>12</v>
      </c>
      <c r="B114" s="137" t="s">
        <v>9</v>
      </c>
      <c r="C114" s="185" t="s">
        <v>1197</v>
      </c>
      <c r="D114" s="19"/>
      <c r="E114" s="10" t="s">
        <v>246</v>
      </c>
      <c r="F114" s="10"/>
      <c r="G114" s="28" t="s">
        <v>13</v>
      </c>
      <c r="H114" s="191"/>
      <c r="I114" s="93" t="e">
        <f>VLOOKUP(Table2[[#This Row],[GCU Number]],'race 5'!$B$2:$G$48,1,0)</f>
        <v>#N/A</v>
      </c>
      <c r="J114" s="11">
        <v>72</v>
      </c>
      <c r="K114" s="40"/>
      <c r="L114" s="11"/>
      <c r="M114" s="11"/>
      <c r="N114" s="11"/>
      <c r="O114" s="11"/>
      <c r="P114" s="11"/>
      <c r="Q114" s="40"/>
      <c r="R114" s="11"/>
      <c r="S114" s="11"/>
      <c r="T114" s="40"/>
      <c r="U114" s="11"/>
      <c r="V114" s="8"/>
      <c r="W114" s="40" t="s">
        <v>1234</v>
      </c>
      <c r="X114" s="7">
        <v>9</v>
      </c>
      <c r="Y114" s="11">
        <f>VLOOKUP(Table2[[#This Row],[LD Place Race 2]],Races!$F$3:$G$30,2,0)</f>
        <v>12</v>
      </c>
      <c r="Z114" s="40" t="s">
        <v>1435</v>
      </c>
      <c r="AA114" s="7">
        <v>7</v>
      </c>
      <c r="AB114" s="11">
        <f>VLOOKUP(Table2[[#This Row],[500m Place Race 2]],Races!$F$3:$G$30,2,0)</f>
        <v>14</v>
      </c>
      <c r="AC114" s="268" t="s">
        <v>1498</v>
      </c>
      <c r="AD114" s="7">
        <v>7</v>
      </c>
      <c r="AE114" s="11">
        <f>VLOOKUP(Table2[[#This Row],[200m Race 2 Place]],Races!$F$3:$G$30,2,0)</f>
        <v>14</v>
      </c>
      <c r="AF114" s="300">
        <v>30.88</v>
      </c>
      <c r="AG114" s="40">
        <v>4</v>
      </c>
      <c r="AH114" s="11">
        <f>VLOOKUP(Table2[[#This Row],[100m Place Race 2]],Races!$F$3:$G$30,2,0)</f>
        <v>17</v>
      </c>
      <c r="AI114" s="11">
        <f>Table2[[#This Row],[100m POINTS Race 2]]+Table2[[#This Row],[200m POINTS RACE 2]]+Table2[[#This Row],[500m Points Race 2]]+Table2[[#This Row],[LD Points Race 2]]</f>
        <v>57</v>
      </c>
      <c r="AJ114" s="11">
        <v>5</v>
      </c>
      <c r="AK114" s="11">
        <f>VLOOKUP(Table2[[#This Row],[Race 2 Overall Position]],Races!$F$3:$G$30,2,0)</f>
        <v>16</v>
      </c>
      <c r="AL114" s="40"/>
      <c r="AM114" s="11"/>
      <c r="AN114" s="40"/>
      <c r="AO114" s="11" t="s">
        <v>1654</v>
      </c>
      <c r="AP114" s="40">
        <v>8</v>
      </c>
      <c r="AQ114" s="11">
        <f>VLOOKUP(Table2[[#This Row],[500m Position]],Races!$F$3:$G$30,2,0)</f>
        <v>13</v>
      </c>
      <c r="AR114" s="40" t="s">
        <v>1744</v>
      </c>
      <c r="AS114" s="11">
        <v>7</v>
      </c>
      <c r="AT114" s="40">
        <f>VLOOKUP(Table2[[#This Row],[200m Position Race 4]],Races!$F$3:$G$30,2,0)</f>
        <v>14</v>
      </c>
      <c r="AU114" s="269">
        <v>42.69</v>
      </c>
      <c r="AV114" s="40">
        <v>9</v>
      </c>
      <c r="AW114" s="11">
        <f>VLOOKUP(Table2[[#This Row],[100m Position Race 4 ]],Races!$F$3:$G$30,2,0)</f>
        <v>12</v>
      </c>
      <c r="AX114" s="11">
        <f>Table2[[#This Row],[100m Points Race 4 ]]+Table2[[#This Row],[200m Points Race 4]]+Table2[[#This Row],[500m Points]]</f>
        <v>39</v>
      </c>
      <c r="AY114" s="11">
        <v>9</v>
      </c>
      <c r="AZ114" s="11">
        <f>VLOOKUP(Table2[[#This Row],[Total Position Race 4]],Races!$F$3:$G$30,2,0)</f>
        <v>12</v>
      </c>
      <c r="BA114" s="40"/>
      <c r="BB114" s="40"/>
      <c r="BC114" s="11"/>
      <c r="BD114" s="40" t="s">
        <v>2031</v>
      </c>
      <c r="BE114" s="11">
        <v>8</v>
      </c>
      <c r="BF114" s="40">
        <f>VLOOKUP(Table2[[#This Row],[Total Position Race 6]],Races!$F$3:$G$30,2,0)</f>
        <v>13</v>
      </c>
      <c r="BG114" s="11"/>
      <c r="BH114" s="40"/>
      <c r="BI114" s="11"/>
      <c r="BJ114" s="40"/>
      <c r="BK114" s="11"/>
      <c r="BL114" s="40"/>
      <c r="BM114" s="11"/>
      <c r="BN114" s="40"/>
      <c r="BO114" s="11"/>
      <c r="BP114" s="40"/>
      <c r="BQ114" s="11"/>
      <c r="BR114" s="40"/>
      <c r="BS114" s="11"/>
      <c r="BT114" s="40"/>
      <c r="BU114" s="11"/>
      <c r="BV11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114" s="9">
        <f>Table2[[#This Row],[Final Points race 1]]+Table2[[#This Row],[Final Points race 2]]+Table2[[#This Row],[Final POINTS Race 4 ]]+Table2[[#This Row],[Final POINTS Race 5]]+Table2[[#This Row],[Final POINTS Race 6]]</f>
        <v>41</v>
      </c>
      <c r="BX114" s="9" t="e">
        <f>SMALL(#REF!,1)</f>
        <v>#REF!</v>
      </c>
      <c r="BY114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14" s="117">
        <f>IF(Table2[[#This Row],[Races completed]]=$BZ$1,Table2[[#This Row],[Total Points 2018]]-Table2[[#This Row],[Lowest]],Table2[[#This Row],[Total Points 2018]])</f>
        <v>41</v>
      </c>
    </row>
    <row r="115" spans="1:78" s="42" customFormat="1" ht="16.5" hidden="1" customHeight="1" thickBot="1">
      <c r="A115" s="6">
        <v>12</v>
      </c>
      <c r="B115" s="6" t="s">
        <v>9</v>
      </c>
      <c r="C115" s="185" t="s">
        <v>109</v>
      </c>
      <c r="D115" s="19">
        <v>39321</v>
      </c>
      <c r="E115" s="124" t="s">
        <v>466</v>
      </c>
      <c r="F115" s="10" t="s">
        <v>76</v>
      </c>
      <c r="G115" s="29" t="s">
        <v>13</v>
      </c>
      <c r="H115" s="191">
        <v>10683</v>
      </c>
      <c r="I115" s="93" t="e">
        <f>VLOOKUP(Table2[[#This Row],[GCU Number]],'race 5'!$B$2:$G$48,1,0)</f>
        <v>#N/A</v>
      </c>
      <c r="J115" s="7"/>
      <c r="K115" s="40"/>
      <c r="L115" s="7"/>
      <c r="M115" s="11" t="e">
        <f>VLOOKUP(Table2[[#This Row],[LD Place Race1]],Races!$F$3:$G$30,2,0)</f>
        <v>#N/A</v>
      </c>
      <c r="N115" s="11"/>
      <c r="O115" s="11"/>
      <c r="P115" s="11" t="e">
        <f>VLOOKUP(Table2[[#This Row],[500m Place Race1]],Races!$F$3:$G$30,2,0)</f>
        <v>#N/A</v>
      </c>
      <c r="Q115" s="40"/>
      <c r="R115" s="7"/>
      <c r="S115" s="11" t="e">
        <f>VLOOKUP(Table2[[#This Row],[200m Place Race1]],Races!$F$3:$G$30,2,0)</f>
        <v>#N/A</v>
      </c>
      <c r="T115" s="40" t="e">
        <f>Table2[[#This Row],[200m Points1]]+Table2[[#This Row],[500m Points 1]]+Table2[[#This Row],[LD Points1]]</f>
        <v>#N/A</v>
      </c>
      <c r="U115" s="7"/>
      <c r="V115" s="8"/>
      <c r="W115" s="40"/>
      <c r="X115" s="7"/>
      <c r="Y115" s="11" t="e">
        <f>VLOOKUP(Table2[[#This Row],[LD Place Race 2]],Races!$F$3:$G$30,2,0)</f>
        <v>#N/A</v>
      </c>
      <c r="Z115" s="40"/>
      <c r="AA115" s="7"/>
      <c r="AB115" s="11" t="e">
        <f>VLOOKUP(Table2[[#This Row],[500m Place Race 2]],Races!$F$3:$G$30,2,0)</f>
        <v>#N/A</v>
      </c>
      <c r="AC115" s="40"/>
      <c r="AD115" s="7"/>
      <c r="AE115" s="11" t="e">
        <f>VLOOKUP(Table2[[#This Row],[200m Race 2 Place]],Races!$F$3:$G$30,2,0)</f>
        <v>#N/A</v>
      </c>
      <c r="AF115" s="296"/>
      <c r="AG115" s="40"/>
      <c r="AH115" s="11" t="e">
        <f>VLOOKUP(Table2[[#This Row],[100m Place Race 2]],Races!$F$3:$G$30,2,0)</f>
        <v>#N/A</v>
      </c>
      <c r="AI115" s="11" t="e">
        <f>Table2[[#This Row],[100m POINTS Race 2]]+Table2[[#This Row],[200m POINTS RACE 2]]+Table2[[#This Row],[500m Points Race 2]]+Table2[[#This Row],[LD Points Race 2]]</f>
        <v>#N/A</v>
      </c>
      <c r="AJ115" s="11"/>
      <c r="AK115" s="11"/>
      <c r="AL115" s="40"/>
      <c r="AM115" s="7"/>
      <c r="AN115" s="40"/>
      <c r="AO115" s="7"/>
      <c r="AP115" s="40"/>
      <c r="AQ115" s="7" t="e">
        <f>VLOOKUP(Table2[[#This Row],[500m Position]],Races!$F$3:$G$30,2,0)</f>
        <v>#N/A</v>
      </c>
      <c r="AR115" s="40"/>
      <c r="AS115" s="7"/>
      <c r="AT115" s="40" t="e">
        <f>VLOOKUP(Table2[[#This Row],[200m Position Race 4]],Races!$F$3:$G$30,2,0)</f>
        <v>#N/A</v>
      </c>
      <c r="AU115" s="7"/>
      <c r="AV115" s="40"/>
      <c r="AW115" s="7" t="e">
        <f>VLOOKUP(Table2[[#This Row],[100m Position Race 4 ]],Races!$F$3:$G$30,2,0)</f>
        <v>#N/A</v>
      </c>
      <c r="AX115" s="7" t="e">
        <f>Table2[[#This Row],[100m Points Race 4 ]]+Table2[[#This Row],[200m Points Race 4]]+Table2[[#This Row],[500m Points]]</f>
        <v>#N/A</v>
      </c>
      <c r="AY115" s="7"/>
      <c r="AZ115" s="7"/>
      <c r="BA115" s="40"/>
      <c r="BB115" s="40"/>
      <c r="BC115" s="7"/>
      <c r="BD115" s="40"/>
      <c r="BE115" s="7"/>
      <c r="BF115" s="40"/>
      <c r="BG115" s="7"/>
      <c r="BH115" s="40"/>
      <c r="BI115" s="7"/>
      <c r="BJ115" s="40"/>
      <c r="BK115" s="7"/>
      <c r="BL115" s="40"/>
      <c r="BM115" s="7"/>
      <c r="BN115" s="40"/>
      <c r="BO115" s="7"/>
      <c r="BP115" s="40"/>
      <c r="BQ115" s="7"/>
      <c r="BR115" s="40"/>
      <c r="BS115" s="7"/>
      <c r="BT115" s="40"/>
      <c r="BU115" s="7"/>
      <c r="BV11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15" s="9">
        <f>Table2[[#This Row],[Final Points race 1]]+Table2[[#This Row],[Final Points race 2]]+Table2[[#This Row],[Final POINTS Race 4 ]]+Table2[[#This Row],[Final POINTS Race 5]]+Table2[[#This Row],[Final POINTS Race 6]]</f>
        <v>0</v>
      </c>
      <c r="BX11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1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1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16" spans="1:78" s="42" customFormat="1" ht="16.5" hidden="1" customHeight="1" thickBot="1">
      <c r="A116" s="10">
        <v>12</v>
      </c>
      <c r="B116" s="6" t="s">
        <v>9</v>
      </c>
      <c r="C116" s="185" t="s">
        <v>1367</v>
      </c>
      <c r="D116" s="19"/>
      <c r="E116" s="137"/>
      <c r="F116" s="10"/>
      <c r="G116" s="29" t="s">
        <v>44</v>
      </c>
      <c r="H116" s="201"/>
      <c r="I116" s="93" t="e">
        <f>VLOOKUP(Table2[[#This Row],[GCU Number]],'race 5'!$B$2:$G$48,1,0)</f>
        <v>#N/A</v>
      </c>
      <c r="J116" s="11">
        <v>52</v>
      </c>
      <c r="K116" s="311"/>
      <c r="L116" s="126"/>
      <c r="M116" s="126"/>
      <c r="N116" s="11"/>
      <c r="O116" s="11"/>
      <c r="P116" s="11"/>
      <c r="Q116" s="311"/>
      <c r="R116" s="126"/>
      <c r="S116" s="126"/>
      <c r="T116" s="278"/>
      <c r="U116" s="126"/>
      <c r="V116" s="298"/>
      <c r="W116" s="278"/>
      <c r="X116" s="126"/>
      <c r="Y116" s="298"/>
      <c r="Z116" s="7" t="s">
        <v>1368</v>
      </c>
      <c r="AA116" s="126">
        <v>10</v>
      </c>
      <c r="AB116" s="298">
        <f>VLOOKUP(Table2[[#This Row],[500m Place Race 2]],Races!$F$3:$G$30,2,0)</f>
        <v>11</v>
      </c>
      <c r="AC116" s="267" t="s">
        <v>1453</v>
      </c>
      <c r="AD116" s="126">
        <v>15</v>
      </c>
      <c r="AE116" s="298">
        <f>VLOOKUP(Table2[[#This Row],[200m Race 2 Place]],Races!$F$3:$G$30,2,0)</f>
        <v>6</v>
      </c>
      <c r="AF116" s="301">
        <v>37.17</v>
      </c>
      <c r="AG116" s="278">
        <v>13</v>
      </c>
      <c r="AH116" s="126">
        <f>VLOOKUP(Table2[[#This Row],[100m Place Race 2]],Races!$F$3:$G$30,2,0)</f>
        <v>8</v>
      </c>
      <c r="AI116" s="11">
        <f>Table2[[#This Row],[100m POINTS Race 2]]+Table2[[#This Row],[200m POINTS RACE 2]]+Table2[[#This Row],[500m Points Race 2]]+Table2[[#This Row],[LD Points Race 2]]</f>
        <v>25</v>
      </c>
      <c r="AJ116" s="11">
        <v>15</v>
      </c>
      <c r="AK116" s="127">
        <f>VLOOKUP(Table2[[#This Row],[Race 2 Overall Position]],Races!$F$3:$G$30,2,0)</f>
        <v>6</v>
      </c>
      <c r="AL116" s="278"/>
      <c r="AM116" s="126"/>
      <c r="AN116" s="278"/>
      <c r="AO116" s="126"/>
      <c r="AP116" s="278"/>
      <c r="AQ116" s="126"/>
      <c r="AR116" s="278"/>
      <c r="AS116" s="126"/>
      <c r="AT116" s="278"/>
      <c r="AU116" s="126"/>
      <c r="AV116" s="278"/>
      <c r="AW116" s="126"/>
      <c r="AX116" s="126"/>
      <c r="AY116" s="126"/>
      <c r="AZ116" s="126"/>
      <c r="BA116" s="278"/>
      <c r="BB116" s="278"/>
      <c r="BC116" s="126"/>
      <c r="BD116" s="278"/>
      <c r="BE116" s="126"/>
      <c r="BF116" s="278"/>
      <c r="BG116" s="126"/>
      <c r="BH116" s="278"/>
      <c r="BI116" s="126"/>
      <c r="BJ116" s="278"/>
      <c r="BK116" s="126"/>
      <c r="BL116" s="278"/>
      <c r="BM116" s="126"/>
      <c r="BN116" s="278"/>
      <c r="BO116" s="126"/>
      <c r="BP116" s="7"/>
      <c r="BQ116" s="11"/>
      <c r="BR116" s="7"/>
      <c r="BS116" s="11"/>
      <c r="BT116" s="7"/>
      <c r="BU116" s="11"/>
      <c r="BV116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16" s="9">
        <f>Table2[[#This Row],[Final Points race 1]]+Table2[[#This Row],[Final Points race 2]]+Table2[[#This Row],[Final POINTS Race 4 ]]+Table2[[#This Row],[Final POINTS Race 5]]+Table2[[#This Row],[Final POINTS Race 6]]</f>
        <v>6</v>
      </c>
      <c r="BX116" s="9" t="e">
        <f>SMALL(#REF!,1)</f>
        <v>#REF!</v>
      </c>
      <c r="BY116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16" s="117">
        <f>IF(Table2[[#This Row],[Races completed]]=$BZ$1,Table2[[#This Row],[Total Points 2018]]-Table2[[#This Row],[Lowest]],Table2[[#This Row],[Total Points 2018]])</f>
        <v>6</v>
      </c>
    </row>
    <row r="117" spans="1:78" s="42" customFormat="1" ht="16.5" hidden="1" customHeight="1" thickBot="1">
      <c r="A117" s="6">
        <v>12</v>
      </c>
      <c r="B117" s="10" t="s">
        <v>9</v>
      </c>
      <c r="C117" s="185" t="s">
        <v>1194</v>
      </c>
      <c r="D117" s="19"/>
      <c r="E117" s="137" t="s">
        <v>246</v>
      </c>
      <c r="F117" s="10"/>
      <c r="G117" s="28" t="s">
        <v>13</v>
      </c>
      <c r="H117" s="191">
        <v>11414</v>
      </c>
      <c r="I117" s="93">
        <f>VLOOKUP(Table2[[#This Row],[GCU Number]],'race 5'!$B$2:$G$48,1,0)</f>
        <v>11414</v>
      </c>
      <c r="J117" s="11">
        <v>24</v>
      </c>
      <c r="K117" s="40"/>
      <c r="L117" s="11"/>
      <c r="M117" s="11"/>
      <c r="N117" s="11"/>
      <c r="O117" s="11"/>
      <c r="P117" s="11"/>
      <c r="Q117" s="40"/>
      <c r="R117" s="11"/>
      <c r="S117" s="11"/>
      <c r="T117" s="40"/>
      <c r="U117" s="11"/>
      <c r="V117" s="8"/>
      <c r="W117" s="40" t="s">
        <v>1257</v>
      </c>
      <c r="X117" s="11">
        <v>15</v>
      </c>
      <c r="Y117" s="7">
        <f>VLOOKUP(Table2[[#This Row],[LD Place Race 2]],Races!$F$3:$G$30,2,0)</f>
        <v>6</v>
      </c>
      <c r="Z117" s="40" t="s">
        <v>1317</v>
      </c>
      <c r="AA117" s="11">
        <v>16</v>
      </c>
      <c r="AB117" s="7">
        <f>VLOOKUP(Table2[[#This Row],[500m Place Race 2]],Races!$F$3:$G$30,2,0)</f>
        <v>5</v>
      </c>
      <c r="AC117" s="268" t="s">
        <v>1333</v>
      </c>
      <c r="AD117" s="11">
        <v>16</v>
      </c>
      <c r="AE117" s="7">
        <f>VLOOKUP(Table2[[#This Row],[200m Race 2 Place]],Races!$F$3:$G$30,2,0)</f>
        <v>5</v>
      </c>
      <c r="AF117" s="300">
        <v>39.47</v>
      </c>
      <c r="AG117" s="40">
        <v>14</v>
      </c>
      <c r="AH117" s="11">
        <f>VLOOKUP(Table2[[#This Row],[100m Place Race 2]],Races!$F$3:$G$30,2,0)</f>
        <v>7</v>
      </c>
      <c r="AI117" s="11">
        <f>Table2[[#This Row],[100m POINTS Race 2]]+Table2[[#This Row],[200m POINTS RACE 2]]+Table2[[#This Row],[500m Points Race 2]]+Table2[[#This Row],[LD Points Race 2]]</f>
        <v>23</v>
      </c>
      <c r="AJ117" s="11">
        <v>16</v>
      </c>
      <c r="AK117" s="11">
        <f>VLOOKUP(Table2[[#This Row],[Race 2 Overall Position]],Races!$F$3:$G$30,2,0)</f>
        <v>5</v>
      </c>
      <c r="AL117" s="40"/>
      <c r="AM117" s="11"/>
      <c r="AN117" s="40"/>
      <c r="AO117" s="11" t="s">
        <v>1660</v>
      </c>
      <c r="AP117" s="40">
        <v>12</v>
      </c>
      <c r="AQ117" s="11">
        <f>VLOOKUP(Table2[[#This Row],[500m Position]],Races!$F$3:$G$30,2,0)</f>
        <v>9</v>
      </c>
      <c r="AR117" s="40" t="s">
        <v>1757</v>
      </c>
      <c r="AS117" s="11">
        <v>11</v>
      </c>
      <c r="AT117" s="40">
        <f>VLOOKUP(Table2[[#This Row],[200m Position Race 4]],Races!$F$3:$G$30,2,0)</f>
        <v>10</v>
      </c>
      <c r="AU117" s="269" t="s">
        <v>424</v>
      </c>
      <c r="AV117" s="40"/>
      <c r="AW117" s="11"/>
      <c r="AX117" s="11">
        <f>Table2[[#This Row],[100m Points Race 4 ]]+Table2[[#This Row],[200m Points Race 4]]+Table2[[#This Row],[500m Points]]</f>
        <v>19</v>
      </c>
      <c r="AY117" s="11">
        <v>14</v>
      </c>
      <c r="AZ117" s="11">
        <f>VLOOKUP(Table2[[#This Row],[Total Position Race 4]],Races!$F$3:$G$30,2,0)</f>
        <v>7</v>
      </c>
      <c r="BA117" s="40" t="s">
        <v>1949</v>
      </c>
      <c r="BB117" s="40">
        <v>6</v>
      </c>
      <c r="BC117" s="11">
        <f>VLOOKUP(Table2[[#This Row],[Total Position Race 5]],Races!$F$3:$G$30,2,0)</f>
        <v>15</v>
      </c>
      <c r="BD117" s="40"/>
      <c r="BE117" s="11"/>
      <c r="BF117" s="40"/>
      <c r="BG117" s="11"/>
      <c r="BH117" s="40"/>
      <c r="BI117" s="11"/>
      <c r="BJ117" s="40"/>
      <c r="BK117" s="11"/>
      <c r="BL117" s="40"/>
      <c r="BM117" s="11"/>
      <c r="BN117" s="40"/>
      <c r="BO117" s="11"/>
      <c r="BP117" s="40"/>
      <c r="BQ117" s="11"/>
      <c r="BR117" s="40"/>
      <c r="BS117" s="11"/>
      <c r="BT117" s="40"/>
      <c r="BU117" s="11"/>
      <c r="BV11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17" s="9">
        <f>Table2[[#This Row],[Final Points race 1]]+Table2[[#This Row],[Final Points race 2]]+Table2[[#This Row],[Final POINTS Race 4 ]]+Table2[[#This Row],[Final POINTS Race 5]]+Table2[[#This Row],[Final POINTS Race 6]]</f>
        <v>27</v>
      </c>
      <c r="BX117" s="9" t="e">
        <f>SMALL(#REF!,1)</f>
        <v>#REF!</v>
      </c>
      <c r="BY117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17" s="117">
        <f>IF(Table2[[#This Row],[Races completed]]=$BZ$1,Table2[[#This Row],[Total Points 2018]]-Table2[[#This Row],[Lowest]],Table2[[#This Row],[Total Points 2018]])</f>
        <v>27</v>
      </c>
    </row>
    <row r="118" spans="1:78" s="42" customFormat="1" ht="16.5" hidden="1" customHeight="1" thickBot="1">
      <c r="A118" s="6">
        <v>12</v>
      </c>
      <c r="B118" s="6" t="s">
        <v>9</v>
      </c>
      <c r="C118" s="185" t="s">
        <v>166</v>
      </c>
      <c r="D118" s="124"/>
      <c r="E118" s="6" t="s">
        <v>119</v>
      </c>
      <c r="F118" s="6" t="s">
        <v>76</v>
      </c>
      <c r="G118" s="28" t="s">
        <v>13</v>
      </c>
      <c r="H118" s="191"/>
      <c r="I118" s="93" t="e">
        <f>VLOOKUP(Table2[[#This Row],[GCU Number]],'race 5'!$B$2:$G$48,1,0)</f>
        <v>#N/A</v>
      </c>
      <c r="J118" s="7"/>
      <c r="K118" s="40"/>
      <c r="L118" s="128"/>
      <c r="M118" s="11" t="e">
        <f>VLOOKUP(Table2[[#This Row],[LD Place Race1]],Races!$F$3:$G$30,2,0)</f>
        <v>#N/A</v>
      </c>
      <c r="N118" s="11"/>
      <c r="O118" s="11"/>
      <c r="P118" s="11" t="e">
        <f>VLOOKUP(Table2[[#This Row],[500m Place Race1]],Races!$F$3:$G$30,2,0)</f>
        <v>#N/A</v>
      </c>
      <c r="Q118" s="40"/>
      <c r="R118" s="128"/>
      <c r="S118" s="11" t="e">
        <f>VLOOKUP(Table2[[#This Row],[200m Place Race1]],Races!$F$3:$G$30,2,0)</f>
        <v>#N/A</v>
      </c>
      <c r="T118" s="40" t="e">
        <f>Table2[[#This Row],[200m Points1]]+Table2[[#This Row],[500m Points 1]]+Table2[[#This Row],[LD Points1]]</f>
        <v>#N/A</v>
      </c>
      <c r="U118" s="128"/>
      <c r="V118" s="8"/>
      <c r="W118" s="40"/>
      <c r="X118" s="128"/>
      <c r="Y118" s="11" t="e">
        <f>VLOOKUP(Table2[[#This Row],[LD Place Race 2]],Races!$F$3:$G$30,2,0)</f>
        <v>#N/A</v>
      </c>
      <c r="Z118" s="40"/>
      <c r="AA118" s="128"/>
      <c r="AB118" s="11" t="e">
        <f>VLOOKUP(Table2[[#This Row],[500m Place Race 2]],Races!$F$3:$G$30,2,0)</f>
        <v>#N/A</v>
      </c>
      <c r="AC118" s="40"/>
      <c r="AD118" s="128"/>
      <c r="AE118" s="11" t="e">
        <f>VLOOKUP(Table2[[#This Row],[200m Race 2 Place]],Races!$F$3:$G$30,2,0)</f>
        <v>#N/A</v>
      </c>
      <c r="AF118" s="296"/>
      <c r="AG118" s="40"/>
      <c r="AH118" s="16" t="e">
        <f>VLOOKUP(Table2[[#This Row],[100m Place Race 2]],Races!$F$3:$G$30,2,0)</f>
        <v>#N/A</v>
      </c>
      <c r="AI118" s="16" t="e">
        <f>Table2[[#This Row],[100m POINTS Race 2]]+Table2[[#This Row],[200m POINTS RACE 2]]+Table2[[#This Row],[500m Points Race 2]]+Table2[[#This Row],[LD Points Race 2]]</f>
        <v>#N/A</v>
      </c>
      <c r="AJ118" s="16"/>
      <c r="AK118" s="11"/>
      <c r="AL118" s="40"/>
      <c r="AM118" s="128"/>
      <c r="AN118" s="40"/>
      <c r="AO118" s="128"/>
      <c r="AP118" s="40"/>
      <c r="AQ118" s="128" t="e">
        <f>VLOOKUP(Table2[[#This Row],[500m Position]],Races!$F$3:$G$30,2,0)</f>
        <v>#N/A</v>
      </c>
      <c r="AR118" s="40"/>
      <c r="AS118" s="128"/>
      <c r="AT118" s="40" t="e">
        <f>VLOOKUP(Table2[[#This Row],[200m Position Race 4]],Races!$F$3:$G$30,2,0)</f>
        <v>#N/A</v>
      </c>
      <c r="AU118" s="128"/>
      <c r="AV118" s="40"/>
      <c r="AW118" s="128" t="e">
        <f>VLOOKUP(Table2[[#This Row],[100m Position Race 4 ]],Races!$F$3:$G$30,2,0)</f>
        <v>#N/A</v>
      </c>
      <c r="AX118" s="128" t="e">
        <f>Table2[[#This Row],[100m Points Race 4 ]]+Table2[[#This Row],[200m Points Race 4]]+Table2[[#This Row],[500m Points]]</f>
        <v>#N/A</v>
      </c>
      <c r="AY118" s="128"/>
      <c r="AZ118" s="128"/>
      <c r="BA118" s="40"/>
      <c r="BB118" s="40"/>
      <c r="BC118" s="128"/>
      <c r="BD118" s="40"/>
      <c r="BE118" s="128"/>
      <c r="BF118" s="40"/>
      <c r="BG118" s="128"/>
      <c r="BH118" s="40"/>
      <c r="BI118" s="128"/>
      <c r="BJ118" s="40"/>
      <c r="BK118" s="128"/>
      <c r="BL118" s="40"/>
      <c r="BM118" s="128"/>
      <c r="BN118" s="40"/>
      <c r="BO118" s="128"/>
      <c r="BP118" s="40"/>
      <c r="BQ118" s="128"/>
      <c r="BR118" s="40"/>
      <c r="BS118" s="128"/>
      <c r="BT118" s="40"/>
      <c r="BU118" s="128"/>
      <c r="BV11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18" s="9">
        <f>Table2[[#This Row],[Final Points race 1]]+Table2[[#This Row],[Final Points race 2]]+Table2[[#This Row],[Final POINTS Race 4 ]]+Table2[[#This Row],[Final POINTS Race 5]]+Table2[[#This Row],[Final POINTS Race 6]]</f>
        <v>0</v>
      </c>
      <c r="BX11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1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1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19" spans="1:78" s="42" customFormat="1" ht="16.5" hidden="1" customHeight="1" thickBot="1">
      <c r="A119" s="10">
        <v>12</v>
      </c>
      <c r="B119" s="6" t="s">
        <v>9</v>
      </c>
      <c r="C119" s="185" t="s">
        <v>514</v>
      </c>
      <c r="D119" s="124"/>
      <c r="E119" s="6" t="s">
        <v>289</v>
      </c>
      <c r="F119" s="6" t="s">
        <v>76</v>
      </c>
      <c r="G119" s="28" t="s">
        <v>44</v>
      </c>
      <c r="H119" s="191"/>
      <c r="I119" s="93" t="e">
        <f>VLOOKUP(Table2[[#This Row],[GCU Number]],'race 5'!$B$2:$G$48,1,0)</f>
        <v>#N/A</v>
      </c>
      <c r="J119" s="11">
        <v>55</v>
      </c>
      <c r="K119" s="84"/>
      <c r="L119" s="11"/>
      <c r="M119" s="11" t="e">
        <f>VLOOKUP(Table2[[#This Row],[LD Place Race1]],Races!$F$3:$G$30,2,0)</f>
        <v>#N/A</v>
      </c>
      <c r="N119" s="11"/>
      <c r="O119" s="11"/>
      <c r="P119" s="11" t="e">
        <f>VLOOKUP(Table2[[#This Row],[500m Place Race1]],Races!$F$3:$G$30,2,0)</f>
        <v>#N/A</v>
      </c>
      <c r="Q119" s="84"/>
      <c r="R119" s="11"/>
      <c r="S119" s="11" t="e">
        <f>VLOOKUP(Table2[[#This Row],[200m Place Race1]],Races!$F$3:$G$30,2,0)</f>
        <v>#N/A</v>
      </c>
      <c r="T119" s="84" t="e">
        <f>Table2[[#This Row],[200m Points1]]+Table2[[#This Row],[500m Points 1]]+Table2[[#This Row],[LD Points1]]</f>
        <v>#N/A</v>
      </c>
      <c r="U119" s="11"/>
      <c r="V119" s="8"/>
      <c r="W119" s="84"/>
      <c r="X119" s="11"/>
      <c r="Y119" s="8" t="e">
        <f>VLOOKUP(Table2[[#This Row],[LD Place Race 2]],Races!$F$3:$G$30,2,0)</f>
        <v>#N/A</v>
      </c>
      <c r="Z119" s="84"/>
      <c r="AA119" s="11"/>
      <c r="AB119" s="8" t="e">
        <f>VLOOKUP(Table2[[#This Row],[500m Place Race 2]],Races!$F$3:$G$30,2,0)</f>
        <v>#N/A</v>
      </c>
      <c r="AC119" s="84"/>
      <c r="AD119" s="11"/>
      <c r="AE119" s="8" t="e">
        <f>VLOOKUP(Table2[[#This Row],[200m Race 2 Place]],Races!$F$3:$G$30,2,0)</f>
        <v>#N/A</v>
      </c>
      <c r="AF119" s="296"/>
      <c r="AG119" s="84"/>
      <c r="AH119" s="11" t="e">
        <f>VLOOKUP(Table2[[#This Row],[100m Place Race 2]],Races!$F$3:$G$30,2,0)</f>
        <v>#N/A</v>
      </c>
      <c r="AI119" s="11" t="e">
        <f>Table2[[#This Row],[100m POINTS Race 2]]+Table2[[#This Row],[200m POINTS RACE 2]]+Table2[[#This Row],[500m Points Race 2]]+Table2[[#This Row],[LD Points Race 2]]</f>
        <v>#N/A</v>
      </c>
      <c r="AJ119" s="11"/>
      <c r="AK119" s="9"/>
      <c r="AL119" s="84"/>
      <c r="AM119" s="11"/>
      <c r="AN119" s="84"/>
      <c r="AO119" s="11"/>
      <c r="AP119" s="84"/>
      <c r="AQ119" s="11" t="e">
        <f>VLOOKUP(Table2[[#This Row],[500m Position]],Races!$F$3:$G$30,2,0)</f>
        <v>#N/A</v>
      </c>
      <c r="AR119" s="84"/>
      <c r="AS119" s="11"/>
      <c r="AT119" s="84" t="e">
        <f>VLOOKUP(Table2[[#This Row],[200m Position Race 4]],Races!$F$3:$G$30,2,0)</f>
        <v>#N/A</v>
      </c>
      <c r="AU119" s="11"/>
      <c r="AV119" s="84"/>
      <c r="AW119" s="11" t="e">
        <f>VLOOKUP(Table2[[#This Row],[100m Position Race 4 ]],Races!$F$3:$G$30,2,0)</f>
        <v>#N/A</v>
      </c>
      <c r="AX119" s="11" t="e">
        <f>Table2[[#This Row],[100m Points Race 4 ]]+Table2[[#This Row],[200m Points Race 4]]+Table2[[#This Row],[500m Points]]</f>
        <v>#N/A</v>
      </c>
      <c r="AY119" s="11"/>
      <c r="AZ119" s="11"/>
      <c r="BA119" s="84"/>
      <c r="BB119" s="84"/>
      <c r="BC119" s="11"/>
      <c r="BD119" s="84"/>
      <c r="BE119" s="11"/>
      <c r="BF119" s="84"/>
      <c r="BG119" s="11"/>
      <c r="BH119" s="84"/>
      <c r="BI119" s="11"/>
      <c r="BJ119" s="84"/>
      <c r="BK119" s="11"/>
      <c r="BL119" s="84"/>
      <c r="BM119" s="11"/>
      <c r="BN119" s="84"/>
      <c r="BO119" s="11"/>
      <c r="BP119" s="84"/>
      <c r="BQ119" s="11"/>
      <c r="BR119" s="84"/>
      <c r="BS119" s="11"/>
      <c r="BT119" s="84"/>
      <c r="BU119" s="11"/>
      <c r="BV11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19" s="9">
        <f>Table2[[#This Row],[Final Points race 1]]+Table2[[#This Row],[Final Points race 2]]+Table2[[#This Row],[Final POINTS Race 4 ]]+Table2[[#This Row],[Final POINTS Race 5]]+Table2[[#This Row],[Final POINTS Race 6]]</f>
        <v>0</v>
      </c>
      <c r="BX11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1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1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20" spans="1:78" s="42" customFormat="1" ht="16.5" hidden="1" customHeight="1" thickBot="1">
      <c r="A120" s="10">
        <v>12</v>
      </c>
      <c r="B120" s="6" t="s">
        <v>9</v>
      </c>
      <c r="C120" s="185" t="s">
        <v>662</v>
      </c>
      <c r="D120" s="124"/>
      <c r="E120" s="52" t="s">
        <v>76</v>
      </c>
      <c r="F120" s="6" t="s">
        <v>76</v>
      </c>
      <c r="G120" s="28" t="s">
        <v>686</v>
      </c>
      <c r="H120" s="199">
        <v>10950</v>
      </c>
      <c r="I120" s="93" t="e">
        <f>VLOOKUP(Table2[[#This Row],[GCU Number]],'race 5'!$B$2:$G$48,1,0)</f>
        <v>#N/A</v>
      </c>
      <c r="J120" s="11">
        <v>175</v>
      </c>
      <c r="K120" s="84"/>
      <c r="L120" s="11"/>
      <c r="M120" s="11"/>
      <c r="N120" s="11"/>
      <c r="O120" s="11"/>
      <c r="P120" s="11" t="e">
        <f>VLOOKUP(Table2[[#This Row],[500m Place Race1]],Races!$F$3:$G$30,2,0)</f>
        <v>#N/A</v>
      </c>
      <c r="Q120" s="84"/>
      <c r="R120" s="11"/>
      <c r="S120" s="11"/>
      <c r="T120" s="84" t="e">
        <f>Table2[[#This Row],[200m Points1]]+Table2[[#This Row],[500m Points 1]]+Table2[[#This Row],[LD Points1]]</f>
        <v>#N/A</v>
      </c>
      <c r="U120" s="11"/>
      <c r="V120" s="8"/>
      <c r="W120" s="84"/>
      <c r="X120" s="11"/>
      <c r="Y120" s="8" t="e">
        <f>VLOOKUP(Table2[[#This Row],[LD Place Race 2]],Races!$F$3:$G$30,2,0)</f>
        <v>#N/A</v>
      </c>
      <c r="Z120" s="84"/>
      <c r="AA120" s="11"/>
      <c r="AB120" s="8" t="e">
        <f>VLOOKUP(Table2[[#This Row],[500m Place Race 2]],Races!$F$3:$G$30,2,0)</f>
        <v>#N/A</v>
      </c>
      <c r="AC120" s="84"/>
      <c r="AD120" s="11"/>
      <c r="AE120" s="8" t="e">
        <f>VLOOKUP(Table2[[#This Row],[200m Race 2 Place]],Races!$F$3:$G$30,2,0)</f>
        <v>#N/A</v>
      </c>
      <c r="AF120" s="296"/>
      <c r="AG120" s="84"/>
      <c r="AH120" s="11" t="e">
        <f>VLOOKUP(Table2[[#This Row],[100m Place Race 2]],Races!$F$3:$G$30,2,0)</f>
        <v>#N/A</v>
      </c>
      <c r="AI120" s="11" t="e">
        <f>Table2[[#This Row],[100m POINTS Race 2]]+Table2[[#This Row],[200m POINTS RACE 2]]+Table2[[#This Row],[500m Points Race 2]]+Table2[[#This Row],[LD Points Race 2]]</f>
        <v>#N/A</v>
      </c>
      <c r="AJ120" s="11"/>
      <c r="AK120" s="9"/>
      <c r="AL120" s="84"/>
      <c r="AM120" s="11"/>
      <c r="AN120" s="84"/>
      <c r="AO120" s="11"/>
      <c r="AP120" s="84"/>
      <c r="AQ120" s="11" t="e">
        <f>VLOOKUP(Table2[[#This Row],[500m Position]],Races!$F$3:$G$30,2,0)</f>
        <v>#N/A</v>
      </c>
      <c r="AR120" s="84"/>
      <c r="AS120" s="11"/>
      <c r="AT120" s="84" t="e">
        <f>VLOOKUP(Table2[[#This Row],[200m Position Race 4]],Races!$F$3:$G$30,2,0)</f>
        <v>#N/A</v>
      </c>
      <c r="AU120" s="11"/>
      <c r="AV120" s="84"/>
      <c r="AW120" s="11" t="e">
        <f>VLOOKUP(Table2[[#This Row],[100m Position Race 4 ]],Races!$F$3:$G$30,2,0)</f>
        <v>#N/A</v>
      </c>
      <c r="AX120" s="11" t="e">
        <f>Table2[[#This Row],[100m Points Race 4 ]]+Table2[[#This Row],[200m Points Race 4]]+Table2[[#This Row],[500m Points]]</f>
        <v>#N/A</v>
      </c>
      <c r="AY120" s="11"/>
      <c r="AZ120" s="11"/>
      <c r="BA120" s="84"/>
      <c r="BB120" s="84"/>
      <c r="BC120" s="11"/>
      <c r="BD120" s="84"/>
      <c r="BE120" s="11"/>
      <c r="BF120" s="84"/>
      <c r="BG120" s="11"/>
      <c r="BH120" s="84"/>
      <c r="BI120" s="11"/>
      <c r="BJ120" s="84"/>
      <c r="BK120" s="11"/>
      <c r="BL120" s="84"/>
      <c r="BM120" s="11"/>
      <c r="BN120" s="84"/>
      <c r="BO120" s="11"/>
      <c r="BP120" s="84"/>
      <c r="BQ120" s="11"/>
      <c r="BR120" s="84"/>
      <c r="BS120" s="11"/>
      <c r="BT120" s="84"/>
      <c r="BU120" s="11"/>
      <c r="BV12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20" s="9">
        <f>Table2[[#This Row],[Final Points race 1]]+Table2[[#This Row],[Final Points race 2]]+Table2[[#This Row],[Final POINTS Race 4 ]]+Table2[[#This Row],[Final POINTS Race 5]]+Table2[[#This Row],[Final POINTS Race 6]]</f>
        <v>0</v>
      </c>
      <c r="BX1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2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21" spans="1:78" s="42" customFormat="1" ht="16.5" hidden="1" customHeight="1" thickBot="1">
      <c r="A121" s="6">
        <v>12</v>
      </c>
      <c r="B121" s="94" t="s">
        <v>19</v>
      </c>
      <c r="C121" s="185" t="s">
        <v>20</v>
      </c>
      <c r="D121" s="19">
        <v>39064</v>
      </c>
      <c r="E121" s="10" t="s">
        <v>731</v>
      </c>
      <c r="F121" s="10" t="s">
        <v>76</v>
      </c>
      <c r="G121" s="29" t="s">
        <v>24</v>
      </c>
      <c r="H121" s="201">
        <v>10722</v>
      </c>
      <c r="I121" s="93">
        <f>VLOOKUP(Table2[[#This Row],[GCU Number]],'race 5'!$B$2:$G$48,1,0)</f>
        <v>10722</v>
      </c>
      <c r="J121" s="7">
        <v>38</v>
      </c>
      <c r="K121" s="85"/>
      <c r="L121" s="7"/>
      <c r="M121" s="11" t="e">
        <f>VLOOKUP(Table2[[#This Row],[LD Place Race1]],Races!$F$3:$G$30,2,0)</f>
        <v>#N/A</v>
      </c>
      <c r="N121" s="11"/>
      <c r="O121" s="11"/>
      <c r="P121" s="11" t="e">
        <f>VLOOKUP(Table2[[#This Row],[500m Place Race1]],Races!$F$3:$G$30,2,0)</f>
        <v>#N/A</v>
      </c>
      <c r="Q121" s="85"/>
      <c r="R121" s="7"/>
      <c r="S121" s="11" t="e">
        <f>VLOOKUP(Table2[[#This Row],[200m Place Race1]],Races!$F$3:$G$30,2,0)</f>
        <v>#N/A</v>
      </c>
      <c r="T121" s="85" t="e">
        <f>Table2[[#This Row],[200m Points1]]+Table2[[#This Row],[500m Points 1]]+Table2[[#This Row],[LD Points1]]</f>
        <v>#N/A</v>
      </c>
      <c r="U121" s="7"/>
      <c r="V121" s="8"/>
      <c r="W121" s="40" t="s">
        <v>1232</v>
      </c>
      <c r="X121" s="7">
        <v>1</v>
      </c>
      <c r="Y121" s="7">
        <f>VLOOKUP(Table2[[#This Row],[LD Place Race 2]],Races!$F$3:$G$30,2,0)</f>
        <v>26</v>
      </c>
      <c r="Z121" s="40" t="s">
        <v>1321</v>
      </c>
      <c r="AA121" s="7">
        <v>1</v>
      </c>
      <c r="AB121" s="7">
        <f>VLOOKUP(Table2[[#This Row],[500m Place Race 2]],Races!$F$3:$G$30,2,0)</f>
        <v>26</v>
      </c>
      <c r="AC121" s="268" t="s">
        <v>1335</v>
      </c>
      <c r="AD121" s="7">
        <v>1</v>
      </c>
      <c r="AE121" s="7">
        <f>VLOOKUP(Table2[[#This Row],[200m Race 2 Place]],Races!$F$3:$G$30,2,0)</f>
        <v>26</v>
      </c>
      <c r="AF121" s="300">
        <v>31.31</v>
      </c>
      <c r="AG121" s="40">
        <v>1</v>
      </c>
      <c r="AH121" s="7">
        <f>VLOOKUP(Table2[[#This Row],[100m Place Race 2]],Races!$F$3:$G$30,2,0)</f>
        <v>26</v>
      </c>
      <c r="AI121" s="11">
        <f>Table2[[#This Row],[100m POINTS Race 2]]+Table2[[#This Row],[200m POINTS RACE 2]]+Table2[[#This Row],[500m Points Race 2]]+Table2[[#This Row],[LD Points Race 2]]</f>
        <v>104</v>
      </c>
      <c r="AJ121" s="11">
        <v>1</v>
      </c>
      <c r="AK121" s="11">
        <f>VLOOKUP(Table2[[#This Row],[Race 2 Overall Position]],Races!$F$3:$G$30,2,0)</f>
        <v>26</v>
      </c>
      <c r="AL121" s="85"/>
      <c r="AM121" s="7"/>
      <c r="AN121" s="85"/>
      <c r="AO121" s="7"/>
      <c r="AP121" s="85"/>
      <c r="AQ121" s="7"/>
      <c r="AR121" s="85"/>
      <c r="AS121" s="7"/>
      <c r="AT121" s="85"/>
      <c r="AU121" s="7"/>
      <c r="AV121" s="85"/>
      <c r="AW121" s="7"/>
      <c r="AX121" s="7"/>
      <c r="AY121" s="7"/>
      <c r="AZ121" s="7"/>
      <c r="BA121" s="85" t="s">
        <v>1955</v>
      </c>
      <c r="BB121" s="85">
        <v>1</v>
      </c>
      <c r="BC121" s="7">
        <f>VLOOKUP(Table2[[#This Row],[Total Position Race 5]],Races!$F$3:$G$30,2,0)</f>
        <v>26</v>
      </c>
      <c r="BD121" s="85"/>
      <c r="BE121" s="7"/>
      <c r="BF121" s="85"/>
      <c r="BG121" s="7"/>
      <c r="BH121" s="85"/>
      <c r="BI121" s="7"/>
      <c r="BJ121" s="85"/>
      <c r="BK121" s="7"/>
      <c r="BL121" s="85"/>
      <c r="BM121" s="7"/>
      <c r="BN121" s="85"/>
      <c r="BO121" s="7"/>
      <c r="BP121" s="85"/>
      <c r="BQ121" s="7"/>
      <c r="BR121" s="85"/>
      <c r="BS121" s="7"/>
      <c r="BT121" s="85"/>
      <c r="BU121" s="7"/>
      <c r="BV12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121" s="9">
        <f>Table2[[#This Row],[Final Points race 1]]+Table2[[#This Row],[Final Points race 2]]+Table2[[#This Row],[Final POINTS Race 4 ]]+Table2[[#This Row],[Final POINTS Race 5]]+Table2[[#This Row],[Final POINTS Race 6]]</f>
        <v>52</v>
      </c>
      <c r="BX12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2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2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52</v>
      </c>
    </row>
    <row r="122" spans="1:78" s="42" customFormat="1" ht="16.5" hidden="1" customHeight="1" thickBot="1">
      <c r="A122" s="10">
        <v>12</v>
      </c>
      <c r="B122" s="6" t="s">
        <v>19</v>
      </c>
      <c r="C122" s="185" t="s">
        <v>319</v>
      </c>
      <c r="D122" s="124"/>
      <c r="E122" s="52" t="s">
        <v>259</v>
      </c>
      <c r="F122" s="6" t="s">
        <v>76</v>
      </c>
      <c r="G122" s="28" t="s">
        <v>44</v>
      </c>
      <c r="H122" s="191"/>
      <c r="I122" s="93" t="e">
        <f>VLOOKUP(Table2[[#This Row],[GCU Number]],'race 5'!$B$2:$G$48,1,0)</f>
        <v>#N/A</v>
      </c>
      <c r="J122" s="11"/>
      <c r="K122" s="78"/>
      <c r="L122" s="11"/>
      <c r="M122" s="11"/>
      <c r="N122" s="11"/>
      <c r="O122" s="11"/>
      <c r="P122" s="11" t="e">
        <f>VLOOKUP(Table2[[#This Row],[500m Place Race1]],Races!$F$3:$G$30,2,0)</f>
        <v>#N/A</v>
      </c>
      <c r="Q122" s="78"/>
      <c r="R122" s="11"/>
      <c r="S122" s="11"/>
      <c r="T122" s="78" t="e">
        <f>Table2[[#This Row],[200m Points1]]+Table2[[#This Row],[500m Points 1]]+Table2[[#This Row],[LD Points1]]</f>
        <v>#N/A</v>
      </c>
      <c r="U122" s="11"/>
      <c r="V122" s="8"/>
      <c r="W122" s="78"/>
      <c r="X122" s="11"/>
      <c r="Y122" s="8" t="e">
        <f>VLOOKUP(Table2[[#This Row],[LD Place Race 2]],Races!$F$3:$G$30,2,0)</f>
        <v>#N/A</v>
      </c>
      <c r="Z122" s="78"/>
      <c r="AA122" s="11"/>
      <c r="AB122" s="8" t="e">
        <f>VLOOKUP(Table2[[#This Row],[500m Place Race 2]],Races!$F$3:$G$30,2,0)</f>
        <v>#N/A</v>
      </c>
      <c r="AC122" s="78"/>
      <c r="AD122" s="11"/>
      <c r="AE122" s="8" t="e">
        <f>VLOOKUP(Table2[[#This Row],[200m Race 2 Place]],Races!$F$3:$G$30,2,0)</f>
        <v>#N/A</v>
      </c>
      <c r="AF122" s="296"/>
      <c r="AG122" s="78"/>
      <c r="AH122" s="11" t="e">
        <f>VLOOKUP(Table2[[#This Row],[100m Place Race 2]],Races!$F$3:$G$30,2,0)</f>
        <v>#N/A</v>
      </c>
      <c r="AI122" s="11" t="e">
        <f>Table2[[#This Row],[100m POINTS Race 2]]+Table2[[#This Row],[200m POINTS RACE 2]]+Table2[[#This Row],[500m Points Race 2]]+Table2[[#This Row],[LD Points Race 2]]</f>
        <v>#N/A</v>
      </c>
      <c r="AJ122" s="11"/>
      <c r="AK122" s="9"/>
      <c r="AL122" s="78"/>
      <c r="AM122" s="11"/>
      <c r="AN122" s="78"/>
      <c r="AO122" s="11"/>
      <c r="AP122" s="78"/>
      <c r="AQ122" s="11" t="e">
        <f>VLOOKUP(Table2[[#This Row],[500m Position]],Races!$F$3:$G$30,2,0)</f>
        <v>#N/A</v>
      </c>
      <c r="AR122" s="78"/>
      <c r="AS122" s="11"/>
      <c r="AT122" s="78" t="e">
        <f>VLOOKUP(Table2[[#This Row],[200m Position Race 4]],Races!$F$3:$G$30,2,0)</f>
        <v>#N/A</v>
      </c>
      <c r="AU122" s="11"/>
      <c r="AV122" s="78"/>
      <c r="AW122" s="11" t="e">
        <f>VLOOKUP(Table2[[#This Row],[100m Position Race 4 ]],Races!$F$3:$G$30,2,0)</f>
        <v>#N/A</v>
      </c>
      <c r="AX122" s="11" t="e">
        <f>Table2[[#This Row],[100m Points Race 4 ]]+Table2[[#This Row],[200m Points Race 4]]+Table2[[#This Row],[500m Points]]</f>
        <v>#N/A</v>
      </c>
      <c r="AY122" s="11"/>
      <c r="AZ122" s="11"/>
      <c r="BA122" s="78"/>
      <c r="BB122" s="78"/>
      <c r="BC122" s="11"/>
      <c r="BD122" s="78"/>
      <c r="BE122" s="11"/>
      <c r="BF122" s="78"/>
      <c r="BG122" s="11"/>
      <c r="BH122" s="78"/>
      <c r="BI122" s="11"/>
      <c r="BJ122" s="78"/>
      <c r="BK122" s="11"/>
      <c r="BL122" s="78"/>
      <c r="BM122" s="11"/>
      <c r="BN122" s="78"/>
      <c r="BO122" s="11"/>
      <c r="BP122" s="78"/>
      <c r="BQ122" s="11"/>
      <c r="BR122" s="78"/>
      <c r="BS122" s="11"/>
      <c r="BT122" s="78"/>
      <c r="BU122" s="11"/>
      <c r="BV12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22" s="9">
        <f>Table2[[#This Row],[Final Points race 1]]+Table2[[#This Row],[Final Points race 2]]+Table2[[#This Row],[Final POINTS Race 4 ]]+Table2[[#This Row],[Final POINTS Race 5]]+Table2[[#This Row],[Final POINTS Race 6]]</f>
        <v>0</v>
      </c>
      <c r="BX1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2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23" spans="1:78" s="42" customFormat="1" ht="16.5" hidden="1" customHeight="1" thickBot="1">
      <c r="A123" s="6">
        <v>12</v>
      </c>
      <c r="B123" s="6" t="s">
        <v>19</v>
      </c>
      <c r="C123" s="185" t="s">
        <v>106</v>
      </c>
      <c r="D123" s="19">
        <v>39224</v>
      </c>
      <c r="E123" s="6" t="s">
        <v>67</v>
      </c>
      <c r="F123" s="6" t="s">
        <v>76</v>
      </c>
      <c r="G123" s="28" t="s">
        <v>24</v>
      </c>
      <c r="H123" s="191"/>
      <c r="I123" s="93" t="e">
        <f>VLOOKUP(Table2[[#This Row],[GCU Number]],'race 5'!$B$2:$G$48,1,0)</f>
        <v>#N/A</v>
      </c>
      <c r="J123" s="11"/>
      <c r="K123" s="37"/>
      <c r="L123" s="11"/>
      <c r="M123" s="11" t="e">
        <f>VLOOKUP(Table2[[#This Row],[LD Place Race1]],Races!$F$3:$G$30,2,0)</f>
        <v>#N/A</v>
      </c>
      <c r="N123" s="11"/>
      <c r="O123" s="11"/>
      <c r="P123" s="11" t="e">
        <f>VLOOKUP(Table2[[#This Row],[500m Place Race1]],Races!$F$3:$G$30,2,0)</f>
        <v>#N/A</v>
      </c>
      <c r="Q123" s="37"/>
      <c r="R123" s="11"/>
      <c r="S123" s="11" t="e">
        <f>VLOOKUP(Table2[[#This Row],[200m Place Race1]],Races!$F$3:$G$30,2,0)</f>
        <v>#N/A</v>
      </c>
      <c r="T123" s="37" t="e">
        <f>Table2[[#This Row],[200m Points1]]+Table2[[#This Row],[500m Points 1]]+Table2[[#This Row],[LD Points1]]</f>
        <v>#N/A</v>
      </c>
      <c r="U123" s="11"/>
      <c r="V123" s="8"/>
      <c r="W123" s="37"/>
      <c r="X123" s="11"/>
      <c r="Y123" s="7" t="e">
        <f>VLOOKUP(Table2[[#This Row],[LD Place Race 2]],Races!$F$3:$G$30,2,0)</f>
        <v>#N/A</v>
      </c>
      <c r="Z123" s="37"/>
      <c r="AA123" s="11"/>
      <c r="AB123" s="7" t="e">
        <f>VLOOKUP(Table2[[#This Row],[500m Place Race 2]],Races!$F$3:$G$30,2,0)</f>
        <v>#N/A</v>
      </c>
      <c r="AC123" s="37"/>
      <c r="AD123" s="11"/>
      <c r="AE123" s="7" t="e">
        <f>VLOOKUP(Table2[[#This Row],[200m Race 2 Place]],Races!$F$3:$G$30,2,0)</f>
        <v>#N/A</v>
      </c>
      <c r="AF123" s="296"/>
      <c r="AG123" s="37"/>
      <c r="AH123" s="11" t="e">
        <f>VLOOKUP(Table2[[#This Row],[100m Place Race 2]],Races!$F$3:$G$30,2,0)</f>
        <v>#N/A</v>
      </c>
      <c r="AI123" s="11" t="e">
        <f>Table2[[#This Row],[100m POINTS Race 2]]+Table2[[#This Row],[200m POINTS RACE 2]]+Table2[[#This Row],[500m Points Race 2]]+Table2[[#This Row],[LD Points Race 2]]</f>
        <v>#N/A</v>
      </c>
      <c r="AJ123" s="11"/>
      <c r="AK123" s="11"/>
      <c r="AL123" s="37"/>
      <c r="AM123" s="11"/>
      <c r="AN123" s="37"/>
      <c r="AO123" s="11"/>
      <c r="AP123" s="37"/>
      <c r="AQ123" s="11" t="e">
        <f>VLOOKUP(Table2[[#This Row],[500m Position]],Races!$F$3:$G$30,2,0)</f>
        <v>#N/A</v>
      </c>
      <c r="AR123" s="37"/>
      <c r="AS123" s="11"/>
      <c r="AT123" s="37" t="e">
        <f>VLOOKUP(Table2[[#This Row],[200m Position Race 4]],Races!$F$3:$G$30,2,0)</f>
        <v>#N/A</v>
      </c>
      <c r="AU123" s="11"/>
      <c r="AV123" s="37"/>
      <c r="AW123" s="11" t="e">
        <f>VLOOKUP(Table2[[#This Row],[100m Position Race 4 ]],Races!$F$3:$G$30,2,0)</f>
        <v>#N/A</v>
      </c>
      <c r="AX123" s="11" t="e">
        <f>Table2[[#This Row],[100m Points Race 4 ]]+Table2[[#This Row],[200m Points Race 4]]+Table2[[#This Row],[500m Points]]</f>
        <v>#N/A</v>
      </c>
      <c r="AY123" s="11"/>
      <c r="AZ123" s="11"/>
      <c r="BA123" s="37"/>
      <c r="BB123" s="37"/>
      <c r="BC123" s="11"/>
      <c r="BD123" s="37"/>
      <c r="BE123" s="11"/>
      <c r="BF123" s="37"/>
      <c r="BG123" s="11"/>
      <c r="BH123" s="37"/>
      <c r="BI123" s="11"/>
      <c r="BJ123" s="37"/>
      <c r="BK123" s="11"/>
      <c r="BL123" s="37"/>
      <c r="BM123" s="11"/>
      <c r="BN123" s="37"/>
      <c r="BO123" s="11"/>
      <c r="BP123" s="37"/>
      <c r="BQ123" s="11"/>
      <c r="BR123" s="37"/>
      <c r="BS123" s="11"/>
      <c r="BT123" s="37"/>
      <c r="BU123" s="11"/>
      <c r="BV12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23" s="9">
        <f>Table2[[#This Row],[Final Points race 1]]+Table2[[#This Row],[Final Points race 2]]+Table2[[#This Row],[Final POINTS Race 4 ]]+Table2[[#This Row],[Final POINTS Race 5]]+Table2[[#This Row],[Final POINTS Race 6]]</f>
        <v>0</v>
      </c>
      <c r="BX12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2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23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24" spans="1:78" s="42" customFormat="1" ht="16.5" hidden="1" customHeight="1" thickBot="1">
      <c r="A124" s="6">
        <v>12</v>
      </c>
      <c r="B124" s="6" t="s">
        <v>19</v>
      </c>
      <c r="C124" s="185" t="s">
        <v>133</v>
      </c>
      <c r="D124" s="19">
        <v>39433</v>
      </c>
      <c r="E124" s="10" t="s">
        <v>467</v>
      </c>
      <c r="F124" s="6" t="s">
        <v>76</v>
      </c>
      <c r="G124" s="28" t="s">
        <v>11</v>
      </c>
      <c r="H124" s="191"/>
      <c r="I124" s="93" t="e">
        <f>VLOOKUP(Table2[[#This Row],[GCU Number]],'race 5'!$B$2:$G$48,1,0)</f>
        <v>#N/A</v>
      </c>
      <c r="J124" s="11"/>
      <c r="K124" s="37"/>
      <c r="L124" s="11"/>
      <c r="M124" s="11" t="e">
        <f>VLOOKUP(Table2[[#This Row],[LD Place Race1]],Races!$F$3:$G$30,2,0)</f>
        <v>#N/A</v>
      </c>
      <c r="N124" s="11"/>
      <c r="O124" s="11"/>
      <c r="P124" s="11" t="e">
        <f>VLOOKUP(Table2[[#This Row],[500m Place Race1]],Races!$F$3:$G$30,2,0)</f>
        <v>#N/A</v>
      </c>
      <c r="Q124" s="37"/>
      <c r="R124" s="11"/>
      <c r="S124" s="11" t="e">
        <f>VLOOKUP(Table2[[#This Row],[200m Place Race1]],Races!$F$3:$G$30,2,0)</f>
        <v>#N/A</v>
      </c>
      <c r="T124" s="37" t="e">
        <f>Table2[[#This Row],[200m Points1]]+Table2[[#This Row],[500m Points 1]]+Table2[[#This Row],[LD Points1]]</f>
        <v>#N/A</v>
      </c>
      <c r="U124" s="11"/>
      <c r="V124" s="8"/>
      <c r="W124" s="40"/>
      <c r="X124" s="7"/>
      <c r="Y124" s="11" t="e">
        <f>VLOOKUP(Table2[[#This Row],[LD Place Race 2]],Races!$F$3:$G$30,2,0)</f>
        <v>#N/A</v>
      </c>
      <c r="Z124" s="40"/>
      <c r="AA124" s="7"/>
      <c r="AB124" s="11" t="e">
        <f>VLOOKUP(Table2[[#This Row],[500m Place Race 2]],Races!$F$3:$G$30,2,0)</f>
        <v>#N/A</v>
      </c>
      <c r="AC124" s="40"/>
      <c r="AD124" s="7"/>
      <c r="AE124" s="11" t="e">
        <f>VLOOKUP(Table2[[#This Row],[200m Race 2 Place]],Races!$F$3:$G$30,2,0)</f>
        <v>#N/A</v>
      </c>
      <c r="AF124" s="296"/>
      <c r="AG124" s="40"/>
      <c r="AH124" s="11" t="e">
        <f>VLOOKUP(Table2[[#This Row],[100m Place Race 2]],Races!$F$3:$G$30,2,0)</f>
        <v>#N/A</v>
      </c>
      <c r="AI124" s="11" t="e">
        <f>Table2[[#This Row],[100m POINTS Race 2]]+Table2[[#This Row],[200m POINTS RACE 2]]+Table2[[#This Row],[500m Points Race 2]]+Table2[[#This Row],[LD Points Race 2]]</f>
        <v>#N/A</v>
      </c>
      <c r="AJ124" s="11"/>
      <c r="AK124" s="11"/>
      <c r="AL124" s="37"/>
      <c r="AM124" s="11"/>
      <c r="AN124" s="37"/>
      <c r="AO124" s="11"/>
      <c r="AP124" s="37"/>
      <c r="AQ124" s="11" t="e">
        <f>VLOOKUP(Table2[[#This Row],[500m Position]],Races!$F$3:$G$30,2,0)</f>
        <v>#N/A</v>
      </c>
      <c r="AR124" s="37"/>
      <c r="AS124" s="11"/>
      <c r="AT124" s="37" t="e">
        <f>VLOOKUP(Table2[[#This Row],[200m Position Race 4]],Races!$F$3:$G$30,2,0)</f>
        <v>#N/A</v>
      </c>
      <c r="AU124" s="11"/>
      <c r="AV124" s="37"/>
      <c r="AW124" s="11" t="e">
        <f>VLOOKUP(Table2[[#This Row],[100m Position Race 4 ]],Races!$F$3:$G$30,2,0)</f>
        <v>#N/A</v>
      </c>
      <c r="AX124" s="11" t="e">
        <f>Table2[[#This Row],[100m Points Race 4 ]]+Table2[[#This Row],[200m Points Race 4]]+Table2[[#This Row],[500m Points]]</f>
        <v>#N/A</v>
      </c>
      <c r="AY124" s="11"/>
      <c r="AZ124" s="11"/>
      <c r="BA124" s="37"/>
      <c r="BB124" s="37"/>
      <c r="BC124" s="11"/>
      <c r="BD124" s="37"/>
      <c r="BE124" s="11"/>
      <c r="BF124" s="37"/>
      <c r="BG124" s="11"/>
      <c r="BH124" s="37"/>
      <c r="BI124" s="11"/>
      <c r="BJ124" s="37"/>
      <c r="BK124" s="11"/>
      <c r="BL124" s="37"/>
      <c r="BM124" s="11"/>
      <c r="BN124" s="37"/>
      <c r="BO124" s="11"/>
      <c r="BP124" s="37"/>
      <c r="BQ124" s="11"/>
      <c r="BR124" s="37"/>
      <c r="BS124" s="11"/>
      <c r="BT124" s="37"/>
      <c r="BU124" s="11"/>
      <c r="BV12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24" s="9">
        <f>Table2[[#This Row],[Final Points race 1]]+Table2[[#This Row],[Final Points race 2]]+Table2[[#This Row],[Final POINTS Race 4 ]]+Table2[[#This Row],[Final POINTS Race 5]]+Table2[[#This Row],[Final POINTS Race 6]]</f>
        <v>0</v>
      </c>
      <c r="BX1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2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25" spans="1:78" s="42" customFormat="1" ht="16.5" hidden="1" customHeight="1" thickBot="1">
      <c r="A125" s="10">
        <v>12</v>
      </c>
      <c r="B125" s="6" t="s">
        <v>19</v>
      </c>
      <c r="C125" s="185" t="s">
        <v>724</v>
      </c>
      <c r="D125" s="19"/>
      <c r="E125" s="209" t="s">
        <v>467</v>
      </c>
      <c r="F125" s="124"/>
      <c r="G125" s="209" t="s">
        <v>11</v>
      </c>
      <c r="H125" s="191"/>
      <c r="I125" s="93" t="e">
        <f>VLOOKUP(Table2[[#This Row],[GCU Number]],'race 5'!$B$2:$G$48,1,0)</f>
        <v>#N/A</v>
      </c>
      <c r="J125" s="11">
        <v>46</v>
      </c>
      <c r="K125" s="78" t="s">
        <v>955</v>
      </c>
      <c r="L125" s="11">
        <v>1</v>
      </c>
      <c r="M125" s="11">
        <f>VLOOKUP(Table2[[#This Row],[LD Place Race1]],Races!$F$3:$G$30,2,0)</f>
        <v>26</v>
      </c>
      <c r="N125" s="11" t="s">
        <v>847</v>
      </c>
      <c r="O125" s="11">
        <v>1</v>
      </c>
      <c r="P125" s="11">
        <f>VLOOKUP(Table2[[#This Row],[500m Place Race1]],Races!$F$3:$G$30,2,0)</f>
        <v>26</v>
      </c>
      <c r="Q125" s="78" t="s">
        <v>906</v>
      </c>
      <c r="R125" s="11">
        <v>1</v>
      </c>
      <c r="S125" s="11">
        <f>VLOOKUP(Table2[[#This Row],[200m Place Race1]],Races!$F$3:$G$30,2,0)</f>
        <v>26</v>
      </c>
      <c r="T125" s="37">
        <f>Table2[[#This Row],[200m Points1]]+Table2[[#This Row],[500m Points 1]]+Table2[[#This Row],[LD Points1]]</f>
        <v>78</v>
      </c>
      <c r="U125" s="11">
        <v>1</v>
      </c>
      <c r="V125" s="8">
        <f>VLOOKUP(Table2[[#This Row],[Final Place RACE 1]],Races!$F$3:$G$28,2,0)</f>
        <v>26</v>
      </c>
      <c r="W125" s="37" t="s">
        <v>1236</v>
      </c>
      <c r="X125" s="11">
        <v>2</v>
      </c>
      <c r="Y125" s="7">
        <f>VLOOKUP(Table2[[#This Row],[LD Place Race 2]],Races!$F$3:$G$30,2,0)</f>
        <v>22</v>
      </c>
      <c r="Z125" s="37" t="s">
        <v>1322</v>
      </c>
      <c r="AA125" s="11">
        <v>2</v>
      </c>
      <c r="AB125" s="7">
        <f>VLOOKUP(Table2[[#This Row],[500m Place Race 2]],Races!$F$3:$G$30,2,0)</f>
        <v>22</v>
      </c>
      <c r="AC125" s="280" t="s">
        <v>1336</v>
      </c>
      <c r="AD125" s="11">
        <v>2</v>
      </c>
      <c r="AE125" s="7">
        <f>VLOOKUP(Table2[[#This Row],[200m Race 2 Place]],Races!$F$3:$G$30,2,0)</f>
        <v>22</v>
      </c>
      <c r="AF125" s="300">
        <v>32.229999999999997</v>
      </c>
      <c r="AG125" s="37">
        <v>2</v>
      </c>
      <c r="AH125" s="11">
        <f>VLOOKUP(Table2[[#This Row],[100m Place Race 2]],Races!$F$3:$G$30,2,0)</f>
        <v>22</v>
      </c>
      <c r="AI125" s="11">
        <f>Table2[[#This Row],[100m POINTS Race 2]]+Table2[[#This Row],[200m POINTS RACE 2]]+Table2[[#This Row],[500m Points Race 2]]+Table2[[#This Row],[LD Points Race 2]]</f>
        <v>88</v>
      </c>
      <c r="AJ125" s="11">
        <v>2</v>
      </c>
      <c r="AK125" s="11">
        <f>VLOOKUP(Table2[[#This Row],[Race 2 Overall Position]],Races!$F$3:$G$30,2,0)</f>
        <v>22</v>
      </c>
      <c r="AL125" s="37"/>
      <c r="AM125" s="11"/>
      <c r="AN125" s="37"/>
      <c r="AO125" s="11" t="s">
        <v>1707</v>
      </c>
      <c r="AP125" s="37">
        <v>1</v>
      </c>
      <c r="AQ125" s="11">
        <f>VLOOKUP(Table2[[#This Row],[500m Position]],Races!$F$3:$G$30,2,0)</f>
        <v>26</v>
      </c>
      <c r="AR125" s="37" t="s">
        <v>935</v>
      </c>
      <c r="AS125" s="11">
        <v>1</v>
      </c>
      <c r="AT125" s="37">
        <f>VLOOKUP(Table2[[#This Row],[200m Position Race 4]],Races!$F$3:$G$30,2,0)</f>
        <v>26</v>
      </c>
      <c r="AU125" s="269">
        <v>40.380000000000003</v>
      </c>
      <c r="AV125" s="37">
        <v>1</v>
      </c>
      <c r="AW125" s="11">
        <f>VLOOKUP(Table2[[#This Row],[100m Position Race 4 ]],Races!$F$3:$G$30,2,0)</f>
        <v>26</v>
      </c>
      <c r="AX125" s="11">
        <f>Table2[[#This Row],[100m Points Race 4 ]]+Table2[[#This Row],[200m Points Race 4]]+Table2[[#This Row],[500m Points]]</f>
        <v>78</v>
      </c>
      <c r="AY125" s="11">
        <v>1</v>
      </c>
      <c r="AZ125" s="11">
        <f>VLOOKUP(Table2[[#This Row],[Total Position Race 4]],Races!$F$3:$G$30,2,0)</f>
        <v>26</v>
      </c>
      <c r="BA125" s="37"/>
      <c r="BB125" s="37"/>
      <c r="BC125" s="11"/>
      <c r="BD125" s="37"/>
      <c r="BE125" s="11"/>
      <c r="BF125" s="37"/>
      <c r="BG125" s="11"/>
      <c r="BH125" s="37"/>
      <c r="BI125" s="11"/>
      <c r="BJ125" s="37"/>
      <c r="BK125" s="11"/>
      <c r="BL125" s="37"/>
      <c r="BM125" s="11"/>
      <c r="BN125" s="37"/>
      <c r="BO125" s="11"/>
      <c r="BP125" s="37"/>
      <c r="BQ125" s="11"/>
      <c r="BR125" s="37"/>
      <c r="BS125" s="11"/>
      <c r="BT125" s="37"/>
      <c r="BU125" s="11"/>
      <c r="BV12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125" s="9">
        <f>Table2[[#This Row],[Final Points race 1]]+Table2[[#This Row],[Final Points race 2]]+Table2[[#This Row],[Final POINTS Race 4 ]]+Table2[[#This Row],[Final POINTS Race 5]]+Table2[[#This Row],[Final POINTS Race 6]]</f>
        <v>74</v>
      </c>
      <c r="BX125" s="9" t="e">
        <f>SMALL(#REF!,1)</f>
        <v>#REF!</v>
      </c>
      <c r="BY12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25" s="117">
        <f>IF(Table2[[#This Row],[Races completed]]=$BZ$1,Table2[[#This Row],[Total Points 2018]]-Table2[[#This Row],[Lowest]],Table2[[#This Row],[Total Points 2018]])</f>
        <v>74</v>
      </c>
    </row>
    <row r="126" spans="1:78" s="42" customFormat="1" ht="16.5" hidden="1" customHeight="1" thickBot="1">
      <c r="A126" s="6">
        <v>12</v>
      </c>
      <c r="B126" s="6" t="s">
        <v>19</v>
      </c>
      <c r="C126" s="185" t="s">
        <v>660</v>
      </c>
      <c r="D126" s="19">
        <v>39431</v>
      </c>
      <c r="E126" s="10" t="s">
        <v>76</v>
      </c>
      <c r="F126" s="6" t="s">
        <v>76</v>
      </c>
      <c r="G126" s="28" t="s">
        <v>13</v>
      </c>
      <c r="H126" s="191">
        <v>11255</v>
      </c>
      <c r="I126" s="93" t="e">
        <f>VLOOKUP(Table2[[#This Row],[GCU Number]],'race 5'!$B$2:$G$48,1,0)</f>
        <v>#N/A</v>
      </c>
      <c r="J126" s="11">
        <v>185</v>
      </c>
      <c r="K126" s="78"/>
      <c r="L126" s="11"/>
      <c r="M126" s="11"/>
      <c r="N126" s="11"/>
      <c r="O126" s="11"/>
      <c r="P126" s="11" t="e">
        <f>VLOOKUP(Table2[[#This Row],[500m Place Race1]],Races!$F$3:$G$30,2,0)</f>
        <v>#N/A</v>
      </c>
      <c r="Q126" s="78"/>
      <c r="R126" s="11"/>
      <c r="S126" s="11"/>
      <c r="T126" s="78" t="e">
        <f>Table2[[#This Row],[200m Points1]]+Table2[[#This Row],[500m Points 1]]+Table2[[#This Row],[LD Points1]]</f>
        <v>#N/A</v>
      </c>
      <c r="U126" s="11"/>
      <c r="V126" s="8"/>
      <c r="W126" s="78"/>
      <c r="X126" s="11"/>
      <c r="Y126" s="8" t="e">
        <f>VLOOKUP(Table2[[#This Row],[LD Place Race 2]],Races!$F$3:$G$30,2,0)</f>
        <v>#N/A</v>
      </c>
      <c r="Z126" s="78"/>
      <c r="AA126" s="11"/>
      <c r="AB126" s="8" t="e">
        <f>VLOOKUP(Table2[[#This Row],[500m Place Race 2]],Races!$F$3:$G$30,2,0)</f>
        <v>#N/A</v>
      </c>
      <c r="AC126" s="78"/>
      <c r="AD126" s="11"/>
      <c r="AE126" s="8" t="e">
        <f>VLOOKUP(Table2[[#This Row],[200m Race 2 Place]],Races!$F$3:$G$30,2,0)</f>
        <v>#N/A</v>
      </c>
      <c r="AF126" s="296"/>
      <c r="AG126" s="78"/>
      <c r="AH126" s="11" t="e">
        <f>VLOOKUP(Table2[[#This Row],[100m Place Race 2]],Races!$F$3:$G$30,2,0)</f>
        <v>#N/A</v>
      </c>
      <c r="AI126" s="11" t="e">
        <f>Table2[[#This Row],[100m POINTS Race 2]]+Table2[[#This Row],[200m POINTS RACE 2]]+Table2[[#This Row],[500m Points Race 2]]+Table2[[#This Row],[LD Points Race 2]]</f>
        <v>#N/A</v>
      </c>
      <c r="AJ126" s="11"/>
      <c r="AK126" s="9"/>
      <c r="AL126" s="78"/>
      <c r="AM126" s="11"/>
      <c r="AN126" s="78"/>
      <c r="AO126" s="11"/>
      <c r="AP126" s="78"/>
      <c r="AQ126" s="11" t="e">
        <f>VLOOKUP(Table2[[#This Row],[500m Position]],Races!$F$3:$G$30,2,0)</f>
        <v>#N/A</v>
      </c>
      <c r="AR126" s="78"/>
      <c r="AS126" s="11"/>
      <c r="AT126" s="78" t="e">
        <f>VLOOKUP(Table2[[#This Row],[200m Position Race 4]],Races!$F$3:$G$30,2,0)</f>
        <v>#N/A</v>
      </c>
      <c r="AU126" s="11"/>
      <c r="AV126" s="78"/>
      <c r="AW126" s="11" t="e">
        <f>VLOOKUP(Table2[[#This Row],[100m Position Race 4 ]],Races!$F$3:$G$30,2,0)</f>
        <v>#N/A</v>
      </c>
      <c r="AX126" s="11" t="e">
        <f>Table2[[#This Row],[100m Points Race 4 ]]+Table2[[#This Row],[200m Points Race 4]]+Table2[[#This Row],[500m Points]]</f>
        <v>#N/A</v>
      </c>
      <c r="AY126" s="11"/>
      <c r="AZ126" s="11"/>
      <c r="BA126" s="78"/>
      <c r="BB126" s="78"/>
      <c r="BC126" s="11"/>
      <c r="BD126" s="78"/>
      <c r="BE126" s="11"/>
      <c r="BF126" s="78"/>
      <c r="BG126" s="11"/>
      <c r="BH126" s="78"/>
      <c r="BI126" s="11"/>
      <c r="BJ126" s="78"/>
      <c r="BK126" s="11"/>
      <c r="BL126" s="78"/>
      <c r="BM126" s="11"/>
      <c r="BN126" s="78"/>
      <c r="BO126" s="11"/>
      <c r="BP126" s="78"/>
      <c r="BQ126" s="11"/>
      <c r="BR126" s="78"/>
      <c r="BS126" s="11"/>
      <c r="BT126" s="78"/>
      <c r="BU126" s="11"/>
      <c r="BV12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26" s="9">
        <f>Table2[[#This Row],[Final Points race 1]]+Table2[[#This Row],[Final Points race 2]]+Table2[[#This Row],[Final POINTS Race 4 ]]+Table2[[#This Row],[Final POINTS Race 5]]+Table2[[#This Row],[Final POINTS Race 6]]</f>
        <v>0</v>
      </c>
      <c r="BX1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2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27" spans="1:78" s="42" customFormat="1" ht="16.5" hidden="1" customHeight="1" thickBot="1">
      <c r="A127" s="10">
        <v>12</v>
      </c>
      <c r="B127" s="6" t="s">
        <v>19</v>
      </c>
      <c r="C127" s="185" t="s">
        <v>318</v>
      </c>
      <c r="D127" s="124"/>
      <c r="E127" s="52" t="s">
        <v>317</v>
      </c>
      <c r="F127" s="6" t="s">
        <v>76</v>
      </c>
      <c r="G127" s="28" t="s">
        <v>44</v>
      </c>
      <c r="H127" s="191"/>
      <c r="I127" s="93" t="e">
        <f>VLOOKUP(Table2[[#This Row],[GCU Number]],'race 5'!$B$2:$G$48,1,0)</f>
        <v>#N/A</v>
      </c>
      <c r="J127" s="11"/>
      <c r="K127" s="78"/>
      <c r="L127" s="11"/>
      <c r="M127" s="11"/>
      <c r="N127" s="11"/>
      <c r="O127" s="11"/>
      <c r="P127" s="11" t="e">
        <f>VLOOKUP(Table2[[#This Row],[500m Place Race1]],Races!$F$3:$G$30,2,0)</f>
        <v>#N/A</v>
      </c>
      <c r="Q127" s="78"/>
      <c r="R127" s="11"/>
      <c r="S127" s="11"/>
      <c r="T127" s="78" t="e">
        <f>Table2[[#This Row],[200m Points1]]+Table2[[#This Row],[500m Points 1]]+Table2[[#This Row],[LD Points1]]</f>
        <v>#N/A</v>
      </c>
      <c r="U127" s="11"/>
      <c r="V127" s="8"/>
      <c r="W127" s="78"/>
      <c r="X127" s="11"/>
      <c r="Y127" s="8" t="e">
        <f>VLOOKUP(Table2[[#This Row],[LD Place Race 2]],Races!$F$3:$G$30,2,0)</f>
        <v>#N/A</v>
      </c>
      <c r="Z127" s="78"/>
      <c r="AA127" s="11"/>
      <c r="AB127" s="8" t="e">
        <f>VLOOKUP(Table2[[#This Row],[500m Place Race 2]],Races!$F$3:$G$30,2,0)</f>
        <v>#N/A</v>
      </c>
      <c r="AC127" s="78"/>
      <c r="AD127" s="11"/>
      <c r="AE127" s="8" t="e">
        <f>VLOOKUP(Table2[[#This Row],[200m Race 2 Place]],Races!$F$3:$G$30,2,0)</f>
        <v>#N/A</v>
      </c>
      <c r="AF127" s="296"/>
      <c r="AG127" s="78"/>
      <c r="AH127" s="11" t="e">
        <f>VLOOKUP(Table2[[#This Row],[100m Place Race 2]],Races!$F$3:$G$30,2,0)</f>
        <v>#N/A</v>
      </c>
      <c r="AI127" s="11" t="e">
        <f>Table2[[#This Row],[100m POINTS Race 2]]+Table2[[#This Row],[200m POINTS RACE 2]]+Table2[[#This Row],[500m Points Race 2]]+Table2[[#This Row],[LD Points Race 2]]</f>
        <v>#N/A</v>
      </c>
      <c r="AJ127" s="11"/>
      <c r="AK127" s="9"/>
      <c r="AL127" s="78"/>
      <c r="AM127" s="11"/>
      <c r="AN127" s="78"/>
      <c r="AO127" s="11"/>
      <c r="AP127" s="78"/>
      <c r="AQ127" s="11" t="e">
        <f>VLOOKUP(Table2[[#This Row],[500m Position]],Races!$F$3:$G$30,2,0)</f>
        <v>#N/A</v>
      </c>
      <c r="AR127" s="78"/>
      <c r="AS127" s="11"/>
      <c r="AT127" s="78" t="e">
        <f>VLOOKUP(Table2[[#This Row],[200m Position Race 4]],Races!$F$3:$G$30,2,0)</f>
        <v>#N/A</v>
      </c>
      <c r="AU127" s="11"/>
      <c r="AV127" s="78"/>
      <c r="AW127" s="11" t="e">
        <f>VLOOKUP(Table2[[#This Row],[100m Position Race 4 ]],Races!$F$3:$G$30,2,0)</f>
        <v>#N/A</v>
      </c>
      <c r="AX127" s="11" t="e">
        <f>Table2[[#This Row],[100m Points Race 4 ]]+Table2[[#This Row],[200m Points Race 4]]+Table2[[#This Row],[500m Points]]</f>
        <v>#N/A</v>
      </c>
      <c r="AY127" s="11"/>
      <c r="AZ127" s="11"/>
      <c r="BA127" s="78"/>
      <c r="BB127" s="78"/>
      <c r="BC127" s="11"/>
      <c r="BD127" s="78"/>
      <c r="BE127" s="11"/>
      <c r="BF127" s="78"/>
      <c r="BG127" s="11"/>
      <c r="BH127" s="78"/>
      <c r="BI127" s="11"/>
      <c r="BJ127" s="78"/>
      <c r="BK127" s="11"/>
      <c r="BL127" s="78"/>
      <c r="BM127" s="11"/>
      <c r="BN127" s="78"/>
      <c r="BO127" s="11"/>
      <c r="BP127" s="78"/>
      <c r="BQ127" s="11"/>
      <c r="BR127" s="78"/>
      <c r="BS127" s="11"/>
      <c r="BT127" s="78"/>
      <c r="BU127" s="11"/>
      <c r="BV12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27" s="9">
        <f>Table2[[#This Row],[Final Points race 1]]+Table2[[#This Row],[Final Points race 2]]+Table2[[#This Row],[Final POINTS Race 4 ]]+Table2[[#This Row],[Final POINTS Race 5]]+Table2[[#This Row],[Final POINTS Race 6]]</f>
        <v>0</v>
      </c>
      <c r="BX12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2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2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28" spans="1:78" s="42" customFormat="1" ht="16.5" customHeight="1" thickBot="1">
      <c r="A128" s="6">
        <v>12</v>
      </c>
      <c r="B128" s="10" t="s">
        <v>9</v>
      </c>
      <c r="C128" s="185" t="s">
        <v>1176</v>
      </c>
      <c r="D128" s="19"/>
      <c r="E128" s="10" t="s">
        <v>246</v>
      </c>
      <c r="F128" s="10"/>
      <c r="G128" s="28" t="s">
        <v>13</v>
      </c>
      <c r="H128" s="191">
        <v>11400</v>
      </c>
      <c r="I128" s="93">
        <f>VLOOKUP(Table2[[#This Row],[GCU Number]],'race 5'!$B$2:$G$48,1,0)</f>
        <v>11400</v>
      </c>
      <c r="J128" s="11">
        <v>43</v>
      </c>
      <c r="K128" s="37"/>
      <c r="L128" s="11"/>
      <c r="M128" s="11"/>
      <c r="N128" s="11"/>
      <c r="O128" s="11"/>
      <c r="P128" s="11"/>
      <c r="Q128" s="37"/>
      <c r="R128" s="11"/>
      <c r="S128" s="11"/>
      <c r="T128" s="37"/>
      <c r="U128" s="11"/>
      <c r="V128" s="8"/>
      <c r="W128" s="40" t="s">
        <v>1235</v>
      </c>
      <c r="X128" s="7">
        <v>11</v>
      </c>
      <c r="Y128" s="11">
        <f>VLOOKUP(Table2[[#This Row],[LD Place Race 2]],Races!$F$3:$G$30,2,0)</f>
        <v>10</v>
      </c>
      <c r="Z128" s="40" t="s">
        <v>1316</v>
      </c>
      <c r="AA128" s="7">
        <v>15</v>
      </c>
      <c r="AB128" s="11">
        <f>VLOOKUP(Table2[[#This Row],[500m Place Race 2]],Races!$F$3:$G$30,2,0)</f>
        <v>6</v>
      </c>
      <c r="AC128" s="268" t="s">
        <v>1332</v>
      </c>
      <c r="AD128" s="7">
        <v>12</v>
      </c>
      <c r="AE128" s="11">
        <f>VLOOKUP(Table2[[#This Row],[200m Race 2 Place]],Races!$F$3:$G$30,2,0)</f>
        <v>9</v>
      </c>
      <c r="AF128" s="300">
        <v>33.06</v>
      </c>
      <c r="AG128" s="40">
        <v>7</v>
      </c>
      <c r="AH128" s="11">
        <f>VLOOKUP(Table2[[#This Row],[100m Place Race 2]],Races!$F$3:$G$30,2,0)</f>
        <v>14</v>
      </c>
      <c r="AI128" s="11">
        <f>Table2[[#This Row],[100m POINTS Race 2]]+Table2[[#This Row],[200m POINTS RACE 2]]+Table2[[#This Row],[500m Points Race 2]]+Table2[[#This Row],[LD Points Race 2]]</f>
        <v>39</v>
      </c>
      <c r="AJ128" s="11">
        <v>10</v>
      </c>
      <c r="AK128" s="11">
        <f>VLOOKUP(Table2[[#This Row],[Race 2 Overall Position]],Races!$F$3:$G$30,2,0)</f>
        <v>11</v>
      </c>
      <c r="AL128" s="37"/>
      <c r="AM128" s="11"/>
      <c r="AN128" s="37"/>
      <c r="AO128" s="11" t="s">
        <v>1655</v>
      </c>
      <c r="AP128" s="37">
        <v>13</v>
      </c>
      <c r="AQ128" s="11">
        <f>VLOOKUP(Table2[[#This Row],[500m Position]],Races!$F$3:$G$30,2,0)</f>
        <v>8</v>
      </c>
      <c r="AR128" s="37" t="s">
        <v>424</v>
      </c>
      <c r="AS128" s="11"/>
      <c r="AT128" s="37"/>
      <c r="AU128" s="269" t="s">
        <v>424</v>
      </c>
      <c r="AV128" s="37"/>
      <c r="AW128" s="11"/>
      <c r="AX128" s="11">
        <f>Table2[[#This Row],[100m Points Race 4 ]]+Table2[[#This Row],[200m Points Race 4]]+Table2[[#This Row],[500m Points]]</f>
        <v>8</v>
      </c>
      <c r="AY128" s="11">
        <v>16</v>
      </c>
      <c r="AZ128" s="11">
        <f>VLOOKUP(Table2[[#This Row],[Total Position Race 4]],Races!$F$3:$G$30,2,0)</f>
        <v>5</v>
      </c>
      <c r="BA128" s="37" t="s">
        <v>1948</v>
      </c>
      <c r="BB128" s="37">
        <v>5</v>
      </c>
      <c r="BC128" s="11">
        <f>VLOOKUP(Table2[[#This Row],[Total Position Race 5]],Races!$F$3:$G$30,2,0)</f>
        <v>16</v>
      </c>
      <c r="BD128" s="37" t="s">
        <v>2032</v>
      </c>
      <c r="BE128" s="11">
        <v>9</v>
      </c>
      <c r="BF128" s="37">
        <f>VLOOKUP(Table2[[#This Row],[Total Position Race 6]],Races!$F$3:$G$30,2,0)</f>
        <v>12</v>
      </c>
      <c r="BG128" s="11"/>
      <c r="BH128" s="37"/>
      <c r="BI128" s="11"/>
      <c r="BJ128" s="37"/>
      <c r="BK128" s="11"/>
      <c r="BL128" s="37"/>
      <c r="BM128" s="11"/>
      <c r="BN128" s="37"/>
      <c r="BO128" s="11"/>
      <c r="BP128" s="37"/>
      <c r="BQ128" s="11"/>
      <c r="BR128" s="37"/>
      <c r="BS128" s="11"/>
      <c r="BT128" s="37"/>
      <c r="BU128" s="11"/>
      <c r="BV12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128" s="9">
        <f>Table2[[#This Row],[Final Points race 1]]+Table2[[#This Row],[Final Points race 2]]+Table2[[#This Row],[Final POINTS Race 4 ]]+Table2[[#This Row],[Final POINTS Race 5]]+Table2[[#This Row],[Final POINTS Race 6]]</f>
        <v>44</v>
      </c>
      <c r="BX128" s="9" t="e">
        <f>SMALL(#REF!,1)</f>
        <v>#REF!</v>
      </c>
      <c r="BY128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28" s="117">
        <f>IF(Table2[[#This Row],[Races completed]]=$BZ$1,Table2[[#This Row],[Total Points 2018]]-Table2[[#This Row],[Lowest]],Table2[[#This Row],[Total Points 2018]])</f>
        <v>44</v>
      </c>
    </row>
    <row r="129" spans="1:78" s="42" customFormat="1" ht="16.5" hidden="1" customHeight="1" thickBot="1">
      <c r="A129" s="6">
        <v>12</v>
      </c>
      <c r="B129" s="6" t="s">
        <v>19</v>
      </c>
      <c r="C129" s="185" t="s">
        <v>108</v>
      </c>
      <c r="D129" s="19">
        <v>38733</v>
      </c>
      <c r="E129" s="6" t="s">
        <v>67</v>
      </c>
      <c r="F129" s="6" t="s">
        <v>76</v>
      </c>
      <c r="G129" s="28" t="s">
        <v>24</v>
      </c>
      <c r="H129" s="191"/>
      <c r="I129" s="93" t="e">
        <f>VLOOKUP(Table2[[#This Row],[GCU Number]],'race 5'!$B$2:$G$48,1,0)</f>
        <v>#N/A</v>
      </c>
      <c r="J129" s="11"/>
      <c r="K129" s="78"/>
      <c r="L129" s="11"/>
      <c r="M129" s="11"/>
      <c r="N129" s="11"/>
      <c r="O129" s="11"/>
      <c r="P129" s="11" t="e">
        <f>VLOOKUP(Table2[[#This Row],[500m Place Race1]],Races!$F$3:$G$30,2,0)</f>
        <v>#N/A</v>
      </c>
      <c r="Q129" s="78"/>
      <c r="R129" s="11"/>
      <c r="S129" s="11"/>
      <c r="T129" s="78" t="e">
        <f>Table2[[#This Row],[200m Points1]]+Table2[[#This Row],[500m Points 1]]+Table2[[#This Row],[LD Points1]]</f>
        <v>#N/A</v>
      </c>
      <c r="U129" s="11"/>
      <c r="V129" s="8"/>
      <c r="W129" s="78"/>
      <c r="X129" s="11"/>
      <c r="Y129" s="8" t="e">
        <f>VLOOKUP(Table2[[#This Row],[LD Place Race 2]],Races!$F$3:$G$30,2,0)</f>
        <v>#N/A</v>
      </c>
      <c r="Z129" s="78"/>
      <c r="AA129" s="11"/>
      <c r="AB129" s="8" t="e">
        <f>VLOOKUP(Table2[[#This Row],[500m Place Race 2]],Races!$F$3:$G$30,2,0)</f>
        <v>#N/A</v>
      </c>
      <c r="AC129" s="78"/>
      <c r="AD129" s="11"/>
      <c r="AE129" s="8" t="e">
        <f>VLOOKUP(Table2[[#This Row],[200m Race 2 Place]],Races!$F$3:$G$30,2,0)</f>
        <v>#N/A</v>
      </c>
      <c r="AF129" s="296"/>
      <c r="AG129" s="78"/>
      <c r="AH129" s="11" t="e">
        <f>VLOOKUP(Table2[[#This Row],[100m Place Race 2]],Races!$F$3:$G$30,2,0)</f>
        <v>#N/A</v>
      </c>
      <c r="AI129" s="11" t="e">
        <f>Table2[[#This Row],[100m POINTS Race 2]]+Table2[[#This Row],[200m POINTS RACE 2]]+Table2[[#This Row],[500m Points Race 2]]+Table2[[#This Row],[LD Points Race 2]]</f>
        <v>#N/A</v>
      </c>
      <c r="AJ129" s="11"/>
      <c r="AK129" s="9"/>
      <c r="AL129" s="78"/>
      <c r="AM129" s="11"/>
      <c r="AN129" s="78"/>
      <c r="AO129" s="11"/>
      <c r="AP129" s="78"/>
      <c r="AQ129" s="11" t="e">
        <f>VLOOKUP(Table2[[#This Row],[500m Position]],Races!$F$3:$G$30,2,0)</f>
        <v>#N/A</v>
      </c>
      <c r="AR129" s="78"/>
      <c r="AS129" s="11"/>
      <c r="AT129" s="78" t="e">
        <f>VLOOKUP(Table2[[#This Row],[200m Position Race 4]],Races!$F$3:$G$30,2,0)</f>
        <v>#N/A</v>
      </c>
      <c r="AU129" s="11"/>
      <c r="AV129" s="78"/>
      <c r="AW129" s="11" t="e">
        <f>VLOOKUP(Table2[[#This Row],[100m Position Race 4 ]],Races!$F$3:$G$30,2,0)</f>
        <v>#N/A</v>
      </c>
      <c r="AX129" s="11" t="e">
        <f>Table2[[#This Row],[100m Points Race 4 ]]+Table2[[#This Row],[200m Points Race 4]]+Table2[[#This Row],[500m Points]]</f>
        <v>#N/A</v>
      </c>
      <c r="AY129" s="11"/>
      <c r="AZ129" s="11"/>
      <c r="BA129" s="78"/>
      <c r="BB129" s="78"/>
      <c r="BC129" s="11"/>
      <c r="BD129" s="78"/>
      <c r="BE129" s="11"/>
      <c r="BF129" s="78"/>
      <c r="BG129" s="11"/>
      <c r="BH129" s="78"/>
      <c r="BI129" s="11"/>
      <c r="BJ129" s="78"/>
      <c r="BK129" s="11"/>
      <c r="BL129" s="78"/>
      <c r="BM129" s="11"/>
      <c r="BN129" s="78"/>
      <c r="BO129" s="11"/>
      <c r="BP129" s="78"/>
      <c r="BQ129" s="11"/>
      <c r="BR129" s="78"/>
      <c r="BS129" s="11"/>
      <c r="BT129" s="78"/>
      <c r="BU129" s="11"/>
      <c r="BV12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29" s="9">
        <f>Table2[[#This Row],[Final Points race 1]]+Table2[[#This Row],[Final Points race 2]]+Table2[[#This Row],[Final POINTS Race 4 ]]+Table2[[#This Row],[Final POINTS Race 5]]+Table2[[#This Row],[Final POINTS Race 6]]</f>
        <v>0</v>
      </c>
      <c r="BX12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2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2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30" spans="1:78" s="42" customFormat="1" ht="16.5" hidden="1" customHeight="1" thickBot="1">
      <c r="A130" s="6">
        <v>12</v>
      </c>
      <c r="B130" s="6" t="s">
        <v>19</v>
      </c>
      <c r="C130" s="185" t="s">
        <v>447</v>
      </c>
      <c r="D130" s="194">
        <v>38953</v>
      </c>
      <c r="E130" s="10" t="s">
        <v>470</v>
      </c>
      <c r="F130" s="10" t="s">
        <v>76</v>
      </c>
      <c r="G130" s="29" t="s">
        <v>18</v>
      </c>
      <c r="H130" s="201">
        <v>10150</v>
      </c>
      <c r="I130" s="93" t="e">
        <f>VLOOKUP(Table2[[#This Row],[GCU Number]],'race 5'!$B$2:$G$48,1,0)</f>
        <v>#N/A</v>
      </c>
      <c r="J130" s="11">
        <v>198</v>
      </c>
      <c r="K130" s="78"/>
      <c r="L130" s="11"/>
      <c r="M130" s="11"/>
      <c r="N130" s="11"/>
      <c r="O130" s="11"/>
      <c r="P130" s="11" t="e">
        <f>VLOOKUP(Table2[[#This Row],[500m Place Race1]],Races!$F$3:$G$30,2,0)</f>
        <v>#N/A</v>
      </c>
      <c r="Q130" s="78"/>
      <c r="R130" s="11"/>
      <c r="S130" s="11"/>
      <c r="T130" s="78" t="e">
        <f>Table2[[#This Row],[200m Points1]]+Table2[[#This Row],[500m Points 1]]+Table2[[#This Row],[LD Points1]]</f>
        <v>#N/A</v>
      </c>
      <c r="U130" s="11"/>
      <c r="V130" s="8"/>
      <c r="W130" s="78"/>
      <c r="X130" s="11"/>
      <c r="Y130" s="8" t="e">
        <f>VLOOKUP(Table2[[#This Row],[LD Place Race 2]],Races!$F$3:$G$30,2,0)</f>
        <v>#N/A</v>
      </c>
      <c r="Z130" s="78"/>
      <c r="AA130" s="11"/>
      <c r="AB130" s="8" t="e">
        <f>VLOOKUP(Table2[[#This Row],[500m Place Race 2]],Races!$F$3:$G$30,2,0)</f>
        <v>#N/A</v>
      </c>
      <c r="AC130" s="78"/>
      <c r="AD130" s="11"/>
      <c r="AE130" s="8" t="e">
        <f>VLOOKUP(Table2[[#This Row],[200m Race 2 Place]],Races!$F$3:$G$30,2,0)</f>
        <v>#N/A</v>
      </c>
      <c r="AF130" s="296"/>
      <c r="AG130" s="78"/>
      <c r="AH130" s="11" t="e">
        <f>VLOOKUP(Table2[[#This Row],[100m Place Race 2]],Races!$F$3:$G$30,2,0)</f>
        <v>#N/A</v>
      </c>
      <c r="AI130" s="11" t="e">
        <f>Table2[[#This Row],[100m POINTS Race 2]]+Table2[[#This Row],[200m POINTS RACE 2]]+Table2[[#This Row],[500m Points Race 2]]+Table2[[#This Row],[LD Points Race 2]]</f>
        <v>#N/A</v>
      </c>
      <c r="AJ130" s="11"/>
      <c r="AK130" s="9"/>
      <c r="AL130" s="78"/>
      <c r="AM130" s="11"/>
      <c r="AN130" s="78"/>
      <c r="AO130" s="11"/>
      <c r="AP130" s="78"/>
      <c r="AQ130" s="11" t="e">
        <f>VLOOKUP(Table2[[#This Row],[500m Position]],Races!$F$3:$G$30,2,0)</f>
        <v>#N/A</v>
      </c>
      <c r="AR130" s="78"/>
      <c r="AS130" s="11"/>
      <c r="AT130" s="78" t="e">
        <f>VLOOKUP(Table2[[#This Row],[200m Position Race 4]],Races!$F$3:$G$30,2,0)</f>
        <v>#N/A</v>
      </c>
      <c r="AU130" s="11"/>
      <c r="AV130" s="78"/>
      <c r="AW130" s="11" t="e">
        <f>VLOOKUP(Table2[[#This Row],[100m Position Race 4 ]],Races!$F$3:$G$30,2,0)</f>
        <v>#N/A</v>
      </c>
      <c r="AX130" s="11" t="e">
        <f>Table2[[#This Row],[100m Points Race 4 ]]+Table2[[#This Row],[200m Points Race 4]]+Table2[[#This Row],[500m Points]]</f>
        <v>#N/A</v>
      </c>
      <c r="AY130" s="11"/>
      <c r="AZ130" s="11"/>
      <c r="BA130" s="78"/>
      <c r="BB130" s="78"/>
      <c r="BC130" s="11"/>
      <c r="BD130" s="78"/>
      <c r="BE130" s="11"/>
      <c r="BF130" s="78"/>
      <c r="BG130" s="11"/>
      <c r="BH130" s="78"/>
      <c r="BI130" s="11"/>
      <c r="BJ130" s="78"/>
      <c r="BK130" s="11"/>
      <c r="BL130" s="78"/>
      <c r="BM130" s="11"/>
      <c r="BN130" s="78"/>
      <c r="BO130" s="11"/>
      <c r="BP130" s="78"/>
      <c r="BQ130" s="11"/>
      <c r="BR130" s="78"/>
      <c r="BS130" s="11"/>
      <c r="BT130" s="78"/>
      <c r="BU130" s="11"/>
      <c r="BV13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30" s="9">
        <f>Table2[[#This Row],[Final Points race 1]]+Table2[[#This Row],[Final Points race 2]]+Table2[[#This Row],[Final POINTS Race 4 ]]+Table2[[#This Row],[Final POINTS Race 5]]+Table2[[#This Row],[Final POINTS Race 6]]</f>
        <v>0</v>
      </c>
      <c r="BX1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31" spans="1:78" s="42" customFormat="1" ht="16.5" hidden="1" customHeight="1" thickBot="1">
      <c r="A131" s="6">
        <v>12</v>
      </c>
      <c r="B131" s="6" t="s">
        <v>19</v>
      </c>
      <c r="C131" s="185" t="s">
        <v>652</v>
      </c>
      <c r="D131" s="19">
        <v>38905</v>
      </c>
      <c r="E131" s="186" t="s">
        <v>1600</v>
      </c>
      <c r="F131" s="186" t="s">
        <v>76</v>
      </c>
      <c r="G131" s="186" t="s">
        <v>24</v>
      </c>
      <c r="H131" s="200">
        <v>11256</v>
      </c>
      <c r="I131" s="93" t="e">
        <f>VLOOKUP(Table2[[#This Row],[GCU Number]],'race 5'!$B$2:$G$48,1,0)</f>
        <v>#N/A</v>
      </c>
      <c r="J131" s="11">
        <v>177</v>
      </c>
      <c r="K131" s="78" t="s">
        <v>965</v>
      </c>
      <c r="L131" s="126">
        <v>4</v>
      </c>
      <c r="M131" s="11">
        <f>VLOOKUP(Table2[[#This Row],[LD Place Race1]],Races!$F$3:$G$30,2,0)</f>
        <v>17</v>
      </c>
      <c r="N131" s="11" t="s">
        <v>851</v>
      </c>
      <c r="O131" s="126">
        <v>4</v>
      </c>
      <c r="P131" s="11">
        <f>VLOOKUP(Table2[[#This Row],[500m Place Race1]],Races!$F$3:$G$30,2,0)</f>
        <v>17</v>
      </c>
      <c r="Q131" s="78" t="s">
        <v>910</v>
      </c>
      <c r="R131" s="126">
        <v>4</v>
      </c>
      <c r="S131" s="11">
        <f>VLOOKUP(Table2[[#This Row],[200m Place Race1]],Races!$F$3:$G$30,2,0)</f>
        <v>17</v>
      </c>
      <c r="T131" s="297">
        <f>Table2[[#This Row],[200m Points1]]+Table2[[#This Row],[500m Points 1]]+Table2[[#This Row],[LD Points1]]</f>
        <v>51</v>
      </c>
      <c r="U131" s="126">
        <v>4</v>
      </c>
      <c r="V131" s="8">
        <f>VLOOKUP(Table2[[#This Row],[Final Place RACE 1]],Races!$F$3:$G$28,2,0)</f>
        <v>17</v>
      </c>
      <c r="W131" s="40" t="s">
        <v>1242</v>
      </c>
      <c r="X131" s="7">
        <v>5</v>
      </c>
      <c r="Y131" s="11">
        <f>VLOOKUP(Table2[[#This Row],[LD Place Race 2]],Races!$F$3:$G$30,2,0)</f>
        <v>16</v>
      </c>
      <c r="Z131" s="40" t="s">
        <v>1348</v>
      </c>
      <c r="AA131" s="7">
        <v>6</v>
      </c>
      <c r="AB131" s="11">
        <f>VLOOKUP(Table2[[#This Row],[500m Place Race 2]],Races!$F$3:$G$30,2,0)</f>
        <v>15</v>
      </c>
      <c r="AC131" s="268" t="s">
        <v>1339</v>
      </c>
      <c r="AD131" s="7">
        <v>5</v>
      </c>
      <c r="AE131" s="11">
        <f>VLOOKUP(Table2[[#This Row],[200m Race 2 Place]],Races!$F$3:$G$30,2,0)</f>
        <v>16</v>
      </c>
      <c r="AF131" s="300">
        <v>41.15</v>
      </c>
      <c r="AG131" s="40">
        <v>5</v>
      </c>
      <c r="AH131" s="11">
        <f>VLOOKUP(Table2[[#This Row],[100m Place Race 2]],Races!$F$3:$G$30,2,0)</f>
        <v>16</v>
      </c>
      <c r="AI131" s="11">
        <f>Table2[[#This Row],[100m POINTS Race 2]]+Table2[[#This Row],[200m POINTS RACE 2]]+Table2[[#This Row],[500m Points Race 2]]+Table2[[#This Row],[LD Points Race 2]]</f>
        <v>63</v>
      </c>
      <c r="AJ131" s="11">
        <v>5</v>
      </c>
      <c r="AK131" s="11">
        <f>VLOOKUP(Table2[[#This Row],[Race 2 Overall Position]],Races!$F$3:$G$30,2,0)</f>
        <v>16</v>
      </c>
      <c r="AL131" s="297"/>
      <c r="AM131" s="126"/>
      <c r="AN131" s="297"/>
      <c r="AO131" s="126"/>
      <c r="AP131" s="297"/>
      <c r="AQ131" s="126"/>
      <c r="AR131" s="297"/>
      <c r="AS131" s="126"/>
      <c r="AT131" s="297"/>
      <c r="AU131" s="126"/>
      <c r="AV131" s="297"/>
      <c r="AW131" s="126"/>
      <c r="AX131" s="126"/>
      <c r="AY131" s="126"/>
      <c r="AZ131" s="126"/>
      <c r="BA131" s="297"/>
      <c r="BB131" s="297"/>
      <c r="BC131" s="126"/>
      <c r="BD131" s="297"/>
      <c r="BE131" s="126"/>
      <c r="BF131" s="297"/>
      <c r="BG131" s="126"/>
      <c r="BH131" s="297"/>
      <c r="BI131" s="126"/>
      <c r="BJ131" s="297"/>
      <c r="BK131" s="126"/>
      <c r="BL131" s="297"/>
      <c r="BM131" s="126"/>
      <c r="BN131" s="297"/>
      <c r="BO131" s="126"/>
      <c r="BP131" s="297"/>
      <c r="BQ131" s="126"/>
      <c r="BR131" s="297"/>
      <c r="BS131" s="126"/>
      <c r="BT131" s="297"/>
      <c r="BU131" s="126"/>
      <c r="BV13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131" s="9">
        <f>Table2[[#This Row],[Final Points race 1]]+Table2[[#This Row],[Final Points race 2]]+Table2[[#This Row],[Final POINTS Race 4 ]]+Table2[[#This Row],[Final POINTS Race 5]]+Table2[[#This Row],[Final POINTS Race 6]]</f>
        <v>33</v>
      </c>
      <c r="BX13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1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33</v>
      </c>
    </row>
    <row r="132" spans="1:78" s="42" customFormat="1" ht="16.5" hidden="1" customHeight="1" thickBot="1">
      <c r="A132" s="6">
        <v>12</v>
      </c>
      <c r="B132" s="6" t="s">
        <v>19</v>
      </c>
      <c r="C132" s="185" t="s">
        <v>322</v>
      </c>
      <c r="D132" s="19">
        <v>38789</v>
      </c>
      <c r="E132" s="6" t="s">
        <v>317</v>
      </c>
      <c r="F132" s="6" t="s">
        <v>76</v>
      </c>
      <c r="G132" s="28" t="s">
        <v>44</v>
      </c>
      <c r="H132" s="191"/>
      <c r="I132" s="93" t="e">
        <f>VLOOKUP(Table2[[#This Row],[GCU Number]],'race 5'!$B$2:$G$48,1,0)</f>
        <v>#N/A</v>
      </c>
      <c r="J132" s="11"/>
      <c r="K132" s="78"/>
      <c r="L132" s="11"/>
      <c r="M132" s="11"/>
      <c r="N132" s="11"/>
      <c r="O132" s="11"/>
      <c r="P132" s="11" t="e">
        <f>VLOOKUP(Table2[[#This Row],[500m Place Race1]],Races!$F$3:$G$30,2,0)</f>
        <v>#N/A</v>
      </c>
      <c r="Q132" s="78"/>
      <c r="R132" s="11"/>
      <c r="S132" s="11"/>
      <c r="T132" s="78" t="e">
        <f>Table2[[#This Row],[200m Points1]]+Table2[[#This Row],[500m Points 1]]+Table2[[#This Row],[LD Points1]]</f>
        <v>#N/A</v>
      </c>
      <c r="U132" s="11"/>
      <c r="V132" s="8"/>
      <c r="W132" s="78"/>
      <c r="X132" s="11"/>
      <c r="Y132" s="8" t="e">
        <f>VLOOKUP(Table2[[#This Row],[LD Place Race 2]],Races!$F$3:$G$30,2,0)</f>
        <v>#N/A</v>
      </c>
      <c r="Z132" s="78"/>
      <c r="AA132" s="11"/>
      <c r="AB132" s="8" t="e">
        <f>VLOOKUP(Table2[[#This Row],[500m Place Race 2]],Races!$F$3:$G$30,2,0)</f>
        <v>#N/A</v>
      </c>
      <c r="AC132" s="78"/>
      <c r="AD132" s="11"/>
      <c r="AE132" s="8" t="e">
        <f>VLOOKUP(Table2[[#This Row],[200m Race 2 Place]],Races!$F$3:$G$30,2,0)</f>
        <v>#N/A</v>
      </c>
      <c r="AF132" s="296"/>
      <c r="AG132" s="78"/>
      <c r="AH132" s="11" t="e">
        <f>VLOOKUP(Table2[[#This Row],[100m Place Race 2]],Races!$F$3:$G$30,2,0)</f>
        <v>#N/A</v>
      </c>
      <c r="AI132" s="11" t="e">
        <f>Table2[[#This Row],[100m POINTS Race 2]]+Table2[[#This Row],[200m POINTS RACE 2]]+Table2[[#This Row],[500m Points Race 2]]+Table2[[#This Row],[LD Points Race 2]]</f>
        <v>#N/A</v>
      </c>
      <c r="AJ132" s="11"/>
      <c r="AK132" s="9"/>
      <c r="AL132" s="78"/>
      <c r="AM132" s="11"/>
      <c r="AN132" s="78"/>
      <c r="AO132" s="11"/>
      <c r="AP132" s="78"/>
      <c r="AQ132" s="11" t="e">
        <f>VLOOKUP(Table2[[#This Row],[500m Position]],Races!$F$3:$G$30,2,0)</f>
        <v>#N/A</v>
      </c>
      <c r="AR132" s="78"/>
      <c r="AS132" s="11"/>
      <c r="AT132" s="78" t="e">
        <f>VLOOKUP(Table2[[#This Row],[200m Position Race 4]],Races!$F$3:$G$30,2,0)</f>
        <v>#N/A</v>
      </c>
      <c r="AU132" s="11"/>
      <c r="AV132" s="78"/>
      <c r="AW132" s="11" t="e">
        <f>VLOOKUP(Table2[[#This Row],[100m Position Race 4 ]],Races!$F$3:$G$30,2,0)</f>
        <v>#N/A</v>
      </c>
      <c r="AX132" s="11" t="e">
        <f>Table2[[#This Row],[100m Points Race 4 ]]+Table2[[#This Row],[200m Points Race 4]]+Table2[[#This Row],[500m Points]]</f>
        <v>#N/A</v>
      </c>
      <c r="AY132" s="11"/>
      <c r="AZ132" s="11"/>
      <c r="BA132" s="78"/>
      <c r="BB132" s="78"/>
      <c r="BC132" s="11"/>
      <c r="BD132" s="78"/>
      <c r="BE132" s="11"/>
      <c r="BF132" s="78"/>
      <c r="BG132" s="11"/>
      <c r="BH132" s="78"/>
      <c r="BI132" s="11"/>
      <c r="BJ132" s="78"/>
      <c r="BK132" s="11"/>
      <c r="BL132" s="78"/>
      <c r="BM132" s="11"/>
      <c r="BN132" s="78"/>
      <c r="BO132" s="11"/>
      <c r="BP132" s="78"/>
      <c r="BQ132" s="11"/>
      <c r="BR132" s="78"/>
      <c r="BS132" s="11"/>
      <c r="BT132" s="78"/>
      <c r="BU132" s="11"/>
      <c r="BV13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32" s="9">
        <f>Table2[[#This Row],[Final Points race 1]]+Table2[[#This Row],[Final Points race 2]]+Table2[[#This Row],[Final POINTS Race 4 ]]+Table2[[#This Row],[Final POINTS Race 5]]+Table2[[#This Row],[Final POINTS Race 6]]</f>
        <v>0</v>
      </c>
      <c r="BX1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33" spans="1:78" s="42" customFormat="1" ht="16.5" customHeight="1">
      <c r="A133" s="6">
        <v>12</v>
      </c>
      <c r="B133" s="6" t="s">
        <v>9</v>
      </c>
      <c r="C133" s="209" t="s">
        <v>174</v>
      </c>
      <c r="D133" s="19">
        <v>39356</v>
      </c>
      <c r="E133" s="124" t="s">
        <v>466</v>
      </c>
      <c r="F133" s="6" t="s">
        <v>76</v>
      </c>
      <c r="G133" s="28" t="s">
        <v>13</v>
      </c>
      <c r="H133" s="191">
        <v>10811</v>
      </c>
      <c r="I133" s="176">
        <f>VLOOKUP(Table2[[#This Row],[GCU Number]],'race 5'!$B$2:$G$48,1,0)</f>
        <v>10811</v>
      </c>
      <c r="J133" s="11">
        <v>57</v>
      </c>
      <c r="K133" s="37"/>
      <c r="L133" s="11"/>
      <c r="M133" s="11"/>
      <c r="N133" s="11"/>
      <c r="O133" s="11"/>
      <c r="P133" s="11"/>
      <c r="Q133" s="37"/>
      <c r="R133" s="11"/>
      <c r="S133" s="11"/>
      <c r="T133" s="37"/>
      <c r="U133" s="11"/>
      <c r="V133" s="8"/>
      <c r="W133" s="37" t="s">
        <v>1237</v>
      </c>
      <c r="X133" s="11">
        <v>12</v>
      </c>
      <c r="Y133" s="7">
        <f>VLOOKUP(Table2[[#This Row],[LD Place Race 2]],Races!$F$3:$G$30,2,0)</f>
        <v>9</v>
      </c>
      <c r="Z133" s="37" t="s">
        <v>1382</v>
      </c>
      <c r="AA133" s="11">
        <v>13</v>
      </c>
      <c r="AB133" s="7">
        <f>VLOOKUP(Table2[[#This Row],[500m Place Race 2]],Races!$F$3:$G$30,2,0)</f>
        <v>8</v>
      </c>
      <c r="AC133" s="280" t="s">
        <v>1461</v>
      </c>
      <c r="AD133" s="11">
        <v>11</v>
      </c>
      <c r="AE133" s="7">
        <f>VLOOKUP(Table2[[#This Row],[200m Race 2 Place]],Races!$F$3:$G$30,2,0)</f>
        <v>10</v>
      </c>
      <c r="AF133" s="300">
        <v>35.36</v>
      </c>
      <c r="AG133" s="37">
        <v>10</v>
      </c>
      <c r="AH133" s="11">
        <f>VLOOKUP(Table2[[#This Row],[100m Place Race 2]],Races!$F$3:$G$30,2,0)</f>
        <v>11</v>
      </c>
      <c r="AI133" s="11">
        <f>Table2[[#This Row],[100m POINTS Race 2]]+Table2[[#This Row],[200m POINTS RACE 2]]+Table2[[#This Row],[500m Points Race 2]]+Table2[[#This Row],[LD Points Race 2]]</f>
        <v>38</v>
      </c>
      <c r="AJ133" s="11">
        <v>11</v>
      </c>
      <c r="AK133" s="11">
        <f>VLOOKUP(Table2[[#This Row],[Race 2 Overall Position]],Races!$F$3:$G$30,2,0)</f>
        <v>10</v>
      </c>
      <c r="AL133" s="37"/>
      <c r="AM133" s="11"/>
      <c r="AN133" s="37"/>
      <c r="AO133" s="11" t="s">
        <v>1658</v>
      </c>
      <c r="AP133" s="37">
        <v>9</v>
      </c>
      <c r="AQ133" s="11">
        <f>VLOOKUP(Table2[[#This Row],[500m Position]],Races!$F$3:$G$30,2,0)</f>
        <v>12</v>
      </c>
      <c r="AR133" s="37" t="s">
        <v>1756</v>
      </c>
      <c r="AS133" s="11">
        <v>10</v>
      </c>
      <c r="AT133" s="37">
        <f>VLOOKUP(Table2[[#This Row],[200m Position Race 4]],Races!$F$3:$G$30,2,0)</f>
        <v>11</v>
      </c>
      <c r="AU133" s="269">
        <v>45.18</v>
      </c>
      <c r="AV133" s="37">
        <v>11</v>
      </c>
      <c r="AW133" s="11">
        <f>VLOOKUP(Table2[[#This Row],[100m Position Race 4 ]],Races!$F$3:$G$30,2,0)</f>
        <v>10</v>
      </c>
      <c r="AX133" s="11">
        <f>Table2[[#This Row],[100m Points Race 4 ]]+Table2[[#This Row],[200m Points Race 4]]+Table2[[#This Row],[500m Points]]</f>
        <v>33</v>
      </c>
      <c r="AY133" s="11">
        <v>10</v>
      </c>
      <c r="AZ133" s="11">
        <f>VLOOKUP(Table2[[#This Row],[Total Position Race 4]],Races!$F$3:$G$30,2,0)</f>
        <v>11</v>
      </c>
      <c r="BA133" s="37" t="s">
        <v>1950</v>
      </c>
      <c r="BB133" s="37">
        <v>7</v>
      </c>
      <c r="BC133" s="11">
        <f>VLOOKUP(Table2[[#This Row],[Total Position Race 5]],Races!$F$3:$G$30,2,0)</f>
        <v>14</v>
      </c>
      <c r="BD133" s="37" t="s">
        <v>2033</v>
      </c>
      <c r="BE133" s="11">
        <v>10</v>
      </c>
      <c r="BF133" s="37">
        <f>VLOOKUP(Table2[[#This Row],[Total Position Race 6]],Races!$F$3:$G$30,2,0)</f>
        <v>11</v>
      </c>
      <c r="BG133" s="11"/>
      <c r="BH133" s="37"/>
      <c r="BI133" s="11"/>
      <c r="BJ133" s="37"/>
      <c r="BK133" s="11"/>
      <c r="BL133" s="37"/>
      <c r="BM133" s="11"/>
      <c r="BN133" s="37"/>
      <c r="BO133" s="11"/>
      <c r="BP133" s="37"/>
      <c r="BQ133" s="11"/>
      <c r="BR133" s="37"/>
      <c r="BS133" s="11"/>
      <c r="BT133" s="37"/>
      <c r="BU133" s="11"/>
      <c r="BV13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133" s="9">
        <f>Table2[[#This Row],[Final Points race 1]]+Table2[[#This Row],[Final Points race 2]]+Table2[[#This Row],[Final POINTS Race 4 ]]+Table2[[#This Row],[Final POINTS Race 5]]+Table2[[#This Row],[Final POINTS Race 6]]</f>
        <v>46</v>
      </c>
      <c r="BX13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3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46</v>
      </c>
    </row>
    <row r="134" spans="1:78" s="42" customFormat="1" ht="16.5" customHeight="1">
      <c r="A134" s="6">
        <v>12</v>
      </c>
      <c r="B134" s="189" t="s">
        <v>9</v>
      </c>
      <c r="C134" s="209" t="s">
        <v>175</v>
      </c>
      <c r="D134" s="19">
        <v>39220</v>
      </c>
      <c r="E134" s="6" t="s">
        <v>66</v>
      </c>
      <c r="F134" s="6" t="s">
        <v>76</v>
      </c>
      <c r="G134" s="28" t="s">
        <v>44</v>
      </c>
      <c r="H134" s="191">
        <v>11255</v>
      </c>
      <c r="I134" s="176" t="e">
        <f>VLOOKUP(Table2[[#This Row],[GCU Number]],'race 5'!$B$2:$G$48,1,0)</f>
        <v>#N/A</v>
      </c>
      <c r="J134" s="11">
        <v>91</v>
      </c>
      <c r="K134" s="37"/>
      <c r="L134" s="11"/>
      <c r="M134" s="11" t="e">
        <f>VLOOKUP(Table2[[#This Row],[LD Place Race1]],Races!$F$3:$G$30,2,0)</f>
        <v>#N/A</v>
      </c>
      <c r="N134" s="11"/>
      <c r="O134" s="11"/>
      <c r="P134" s="11" t="e">
        <f>VLOOKUP(Table2[[#This Row],[500m Place Race1]],Races!$F$3:$G$30,2,0)</f>
        <v>#N/A</v>
      </c>
      <c r="Q134" s="37"/>
      <c r="R134" s="11"/>
      <c r="S134" s="11" t="e">
        <f>VLOOKUP(Table2[[#This Row],[200m Place Race1]],Races!$F$3:$G$30,2,0)</f>
        <v>#N/A</v>
      </c>
      <c r="T134" s="37" t="e">
        <f>Table2[[#This Row],[200m Points1]]+Table2[[#This Row],[500m Points 1]]+Table2[[#This Row],[LD Points1]]</f>
        <v>#N/A</v>
      </c>
      <c r="U134" s="11"/>
      <c r="V134" s="8"/>
      <c r="W134" s="37"/>
      <c r="X134" s="11"/>
      <c r="Y134" s="7" t="e">
        <f>VLOOKUP(Table2[[#This Row],[LD Place Race 2]],Races!$F$3:$G$30,2,0)</f>
        <v>#N/A</v>
      </c>
      <c r="Z134" s="37"/>
      <c r="AA134" s="11"/>
      <c r="AB134" s="7" t="e">
        <f>VLOOKUP(Table2[[#This Row],[500m Place Race 2]],Races!$F$3:$G$30,2,0)</f>
        <v>#N/A</v>
      </c>
      <c r="AC134" s="37"/>
      <c r="AD134" s="11"/>
      <c r="AE134" s="7" t="e">
        <f>VLOOKUP(Table2[[#This Row],[200m Race 2 Place]],Races!$F$3:$G$30,2,0)</f>
        <v>#N/A</v>
      </c>
      <c r="AF134" s="9"/>
      <c r="AG134" s="37"/>
      <c r="AH134" s="11" t="e">
        <f>VLOOKUP(Table2[[#This Row],[100m Place Race 2]],Races!$F$3:$G$30,2,0)</f>
        <v>#N/A</v>
      </c>
      <c r="AI134" s="11" t="e">
        <f>Table2[[#This Row],[100m POINTS Race 2]]+Table2[[#This Row],[200m POINTS RACE 2]]+Table2[[#This Row],[500m Points Race 2]]+Table2[[#This Row],[LD Points Race 2]]</f>
        <v>#N/A</v>
      </c>
      <c r="AJ134" s="11"/>
      <c r="AK134" s="11"/>
      <c r="AL134" s="37"/>
      <c r="AM134" s="11"/>
      <c r="AN134" s="37"/>
      <c r="AO134" s="11"/>
      <c r="AP134" s="37"/>
      <c r="AQ134" s="11" t="e">
        <f>VLOOKUP(Table2[[#This Row],[500m Position]],Races!$F$3:$G$30,2,0)</f>
        <v>#N/A</v>
      </c>
      <c r="AR134" s="37"/>
      <c r="AS134" s="11"/>
      <c r="AT134" s="37" t="e">
        <f>VLOOKUP(Table2[[#This Row],[200m Position Race 4]],Races!$F$3:$G$30,2,0)</f>
        <v>#N/A</v>
      </c>
      <c r="AU134" s="11"/>
      <c r="AV134" s="37"/>
      <c r="AW134" s="11" t="e">
        <f>VLOOKUP(Table2[[#This Row],[100m Position Race 4 ]],Races!$F$3:$G$30,2,0)</f>
        <v>#N/A</v>
      </c>
      <c r="AX134" s="11" t="e">
        <f>Table2[[#This Row],[100m Points Race 4 ]]+Table2[[#This Row],[200m Points Race 4]]+Table2[[#This Row],[500m Points]]</f>
        <v>#N/A</v>
      </c>
      <c r="AY134" s="11"/>
      <c r="AZ134" s="11"/>
      <c r="BA134" s="37"/>
      <c r="BB134" s="37"/>
      <c r="BC134" s="11"/>
      <c r="BD134" s="37" t="s">
        <v>2034</v>
      </c>
      <c r="BE134" s="11">
        <v>11</v>
      </c>
      <c r="BF134" s="37">
        <f>VLOOKUP(Table2[[#This Row],[Total Position Race 6]],Races!$F$3:$G$30,2,0)</f>
        <v>10</v>
      </c>
      <c r="BG134" s="11"/>
      <c r="BH134" s="37"/>
      <c r="BI134" s="11"/>
      <c r="BJ134" s="37"/>
      <c r="BK134" s="11"/>
      <c r="BL134" s="37"/>
      <c r="BM134" s="11"/>
      <c r="BN134" s="37"/>
      <c r="BO134" s="11"/>
      <c r="BP134" s="37"/>
      <c r="BQ134" s="11"/>
      <c r="BR134" s="37"/>
      <c r="BS134" s="11"/>
      <c r="BT134" s="37"/>
      <c r="BU134" s="11"/>
      <c r="BV13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134" s="9">
        <f>Table2[[#This Row],[Final Points race 1]]+Table2[[#This Row],[Final Points race 2]]+Table2[[#This Row],[Final POINTS Race 4 ]]+Table2[[#This Row],[Final POINTS Race 5]]+Table2[[#This Row],[Final POINTS Race 6]]</f>
        <v>10</v>
      </c>
      <c r="BX13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4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10</v>
      </c>
    </row>
    <row r="135" spans="1:78" s="42" customFormat="1" ht="16.5" customHeight="1" thickBot="1">
      <c r="A135" s="6">
        <v>12</v>
      </c>
      <c r="B135" s="6" t="s">
        <v>9</v>
      </c>
      <c r="C135" s="334" t="s">
        <v>1996</v>
      </c>
      <c r="D135" s="19"/>
      <c r="E135" s="10"/>
      <c r="F135" s="6"/>
      <c r="G135" s="28" t="s">
        <v>1524</v>
      </c>
      <c r="H135" s="191"/>
      <c r="I135" s="93"/>
      <c r="J135" s="11"/>
      <c r="K135" s="297"/>
      <c r="L135" s="126"/>
      <c r="M135" s="126"/>
      <c r="N135" s="11"/>
      <c r="O135" s="11"/>
      <c r="P135" s="11"/>
      <c r="Q135" s="297"/>
      <c r="R135" s="126"/>
      <c r="S135" s="126"/>
      <c r="T135" s="391"/>
      <c r="U135" s="126"/>
      <c r="V135" s="298"/>
      <c r="W135" s="391"/>
      <c r="X135" s="126"/>
      <c r="Y135" s="298"/>
      <c r="Z135" s="391"/>
      <c r="AA135" s="126"/>
      <c r="AB135" s="298"/>
      <c r="AC135" s="391"/>
      <c r="AD135" s="126"/>
      <c r="AE135" s="298"/>
      <c r="AF135" s="126"/>
      <c r="AG135" s="391"/>
      <c r="AH135" s="126"/>
      <c r="AI135" s="11"/>
      <c r="AJ135" s="11"/>
      <c r="AK135" s="127"/>
      <c r="AL135" s="391"/>
      <c r="AM135" s="126"/>
      <c r="AN135" s="391"/>
      <c r="AO135" s="126"/>
      <c r="AP135" s="391"/>
      <c r="AQ135" s="126"/>
      <c r="AR135" s="391"/>
      <c r="AS135" s="126"/>
      <c r="AT135" s="391"/>
      <c r="AU135" s="126"/>
      <c r="AV135" s="391"/>
      <c r="AW135" s="126"/>
      <c r="AX135" s="11"/>
      <c r="AY135" s="11"/>
      <c r="AZ135" s="11"/>
      <c r="BA135" s="391"/>
      <c r="BB135" s="391"/>
      <c r="BC135" s="126"/>
      <c r="BD135" s="37" t="s">
        <v>2036</v>
      </c>
      <c r="BE135" s="126">
        <v>12</v>
      </c>
      <c r="BF135" s="391">
        <f>VLOOKUP(Table2[[#This Row],[Total Position Race 6]],Races!$F$3:$G$30,2,0)</f>
        <v>9</v>
      </c>
      <c r="BG135" s="126"/>
      <c r="BH135" s="391"/>
      <c r="BI135" s="126"/>
      <c r="BJ135" s="391"/>
      <c r="BK135" s="126"/>
      <c r="BL135" s="391"/>
      <c r="BM135" s="126"/>
      <c r="BN135" s="391"/>
      <c r="BO135" s="126"/>
      <c r="BP135" s="37"/>
      <c r="BQ135" s="11"/>
      <c r="BR135" s="37"/>
      <c r="BS135" s="11"/>
      <c r="BT135" s="37"/>
      <c r="BU135" s="11"/>
      <c r="BV135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35" s="127">
        <f>Table2[[#This Row],[Final Points race 1]]+Table2[[#This Row],[Final Points race 2]]+Table2[[#This Row],[Final POINTS Race 4 ]]+Table2[[#This Row],[Final POINTS Race 5]]+Table2[[#This Row],[Final POINTS Race 6]]</f>
        <v>9</v>
      </c>
      <c r="BX135" s="9" t="e">
        <f>SMALL(#REF!,1)</f>
        <v>#REF!</v>
      </c>
      <c r="BY13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35" s="117">
        <f>IF(Table2[[#This Row],[Races completed]]=$BZ$1,Table2[[#This Row],[Total Points 2018]]-Table2[[#This Row],[Lowest]],Table2[[#This Row],[Total Points 2018]])</f>
        <v>9</v>
      </c>
    </row>
    <row r="136" spans="1:78" s="42" customFormat="1" ht="16.5" hidden="1" customHeight="1" thickBot="1">
      <c r="A136" s="6">
        <v>12</v>
      </c>
      <c r="B136" s="6" t="s">
        <v>19</v>
      </c>
      <c r="C136" s="185" t="s">
        <v>271</v>
      </c>
      <c r="D136" s="19">
        <v>39324</v>
      </c>
      <c r="E136" s="10" t="s">
        <v>467</v>
      </c>
      <c r="F136" s="10" t="s">
        <v>76</v>
      </c>
      <c r="G136" s="10" t="s">
        <v>11</v>
      </c>
      <c r="H136" s="201">
        <v>3918</v>
      </c>
      <c r="I136" s="93" t="e">
        <f>VLOOKUP(Table2[[#This Row],[GCU Number]],'race 5'!$B$2:$G$48,1,0)</f>
        <v>#N/A</v>
      </c>
      <c r="J136" s="11">
        <v>4</v>
      </c>
      <c r="K136" s="11"/>
      <c r="L136" s="11"/>
      <c r="M136" s="11" t="e">
        <f>VLOOKUP(Table2[[#This Row],[LD Place Race1]],Races!$F$3:$G$30,2,0)</f>
        <v>#N/A</v>
      </c>
      <c r="N136" s="11"/>
      <c r="O136" s="11"/>
      <c r="P136" s="11" t="e">
        <f>VLOOKUP(Table2[[#This Row],[500m Place Race1]],Races!$F$3:$G$30,2,0)</f>
        <v>#N/A</v>
      </c>
      <c r="Q136" s="11"/>
      <c r="R136" s="11"/>
      <c r="S136" s="11" t="e">
        <f>VLOOKUP(Table2[[#This Row],[200m Place Race1]],Races!$F$3:$G$30,2,0)</f>
        <v>#N/A</v>
      </c>
      <c r="T136" s="11" t="e">
        <f>Table2[[#This Row],[200m Points1]]+Table2[[#This Row],[500m Points 1]]+Table2[[#This Row],[LD Points1]]</f>
        <v>#N/A</v>
      </c>
      <c r="U136" s="11"/>
      <c r="V136" s="8"/>
      <c r="W136" s="7"/>
      <c r="X136" s="7"/>
      <c r="Y136" s="9" t="e">
        <f>VLOOKUP(Table2[[#This Row],[LD Place Race 2]],Races!$F$3:$G$30,2,0)</f>
        <v>#N/A</v>
      </c>
      <c r="Z136" s="7"/>
      <c r="AA136" s="7"/>
      <c r="AB136" s="9" t="e">
        <f>VLOOKUP(Table2[[#This Row],[500m Place Race 2]],Races!$F$3:$G$30,2,0)</f>
        <v>#N/A</v>
      </c>
      <c r="AC136" s="7"/>
      <c r="AD136" s="7"/>
      <c r="AE136" s="9" t="e">
        <f>VLOOKUP(Table2[[#This Row],[200m Race 2 Place]],Races!$F$3:$G$30,2,0)</f>
        <v>#N/A</v>
      </c>
      <c r="AF136" s="9"/>
      <c r="AG136" s="7"/>
      <c r="AH136" s="11" t="e">
        <f>VLOOKUP(Table2[[#This Row],[100m Place Race 2]],Races!$F$3:$G$30,2,0)</f>
        <v>#N/A</v>
      </c>
      <c r="AI136" s="11" t="e">
        <f>Table2[[#This Row],[100m POINTS Race 2]]+Table2[[#This Row],[200m POINTS RACE 2]]+Table2[[#This Row],[500m Points Race 2]]+Table2[[#This Row],[LD Points Race 2]]</f>
        <v>#N/A</v>
      </c>
      <c r="AJ136" s="11"/>
      <c r="AK136" s="9"/>
      <c r="AL136" s="11"/>
      <c r="AM136" s="11"/>
      <c r="AN136" s="11"/>
      <c r="AO136" s="11"/>
      <c r="AP136" s="11"/>
      <c r="AQ136" s="11" t="e">
        <f>VLOOKUP(Table2[[#This Row],[500m Position]],Races!$F$3:$G$30,2,0)</f>
        <v>#N/A</v>
      </c>
      <c r="AR136" s="11"/>
      <c r="AS136" s="11"/>
      <c r="AT136" s="11" t="e">
        <f>VLOOKUP(Table2[[#This Row],[200m Position Race 4]],Races!$F$3:$G$30,2,0)</f>
        <v>#N/A</v>
      </c>
      <c r="AU136" s="11"/>
      <c r="AV136" s="11"/>
      <c r="AW136" s="11" t="e">
        <f>VLOOKUP(Table2[[#This Row],[100m Position Race 4 ]],Races!$F$3:$G$30,2,0)</f>
        <v>#N/A</v>
      </c>
      <c r="AX136" s="11" t="e">
        <f>Table2[[#This Row],[100m Points Race 4 ]]+Table2[[#This Row],[200m Points Race 4]]+Table2[[#This Row],[500m Points]]</f>
        <v>#N/A</v>
      </c>
      <c r="AY136" s="11"/>
      <c r="AZ136" s="11"/>
      <c r="BA136" s="11"/>
      <c r="BB136" s="11"/>
      <c r="BC136" s="11"/>
      <c r="BD136" s="11"/>
      <c r="BE136" s="11"/>
      <c r="BF136" s="11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36" s="9">
        <f>Table2[[#This Row],[Final Points race 1]]+Table2[[#This Row],[Final Points race 2]]+Table2[[#This Row],[Final POINTS Race 4 ]]+Table2[[#This Row],[Final POINTS Race 5]]+Table2[[#This Row],[Final POINTS Race 6]]</f>
        <v>0</v>
      </c>
      <c r="BX1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37" spans="1:78" s="42" customFormat="1" ht="16.5" hidden="1" customHeight="1" thickBot="1">
      <c r="A137" s="71">
        <v>12</v>
      </c>
      <c r="B137" s="6" t="s">
        <v>19</v>
      </c>
      <c r="C137" s="185" t="s">
        <v>363</v>
      </c>
      <c r="D137" s="124"/>
      <c r="E137" s="52" t="s">
        <v>289</v>
      </c>
      <c r="F137" s="61" t="s">
        <v>76</v>
      </c>
      <c r="G137" s="87" t="s">
        <v>44</v>
      </c>
      <c r="H137" s="191"/>
      <c r="I137" s="93" t="e">
        <f>VLOOKUP(Table2[[#This Row],[GCU Number]],'race 5'!$B$2:$G$48,1,0)</f>
        <v>#N/A</v>
      </c>
      <c r="J137" s="11"/>
      <c r="K137" s="78"/>
      <c r="L137" s="11"/>
      <c r="M137" s="11"/>
      <c r="N137" s="11"/>
      <c r="O137" s="11"/>
      <c r="P137" s="11" t="e">
        <f>VLOOKUP(Table2[[#This Row],[500m Place Race1]],Races!$F$3:$G$30,2,0)</f>
        <v>#N/A</v>
      </c>
      <c r="Q137" s="78"/>
      <c r="R137" s="11"/>
      <c r="S137" s="11"/>
      <c r="T137" s="78" t="e">
        <f>Table2[[#This Row],[200m Points1]]+Table2[[#This Row],[500m Points 1]]+Table2[[#This Row],[LD Points1]]</f>
        <v>#N/A</v>
      </c>
      <c r="U137" s="11"/>
      <c r="V137" s="8"/>
      <c r="W137" s="84"/>
      <c r="X137" s="7"/>
      <c r="Y137" s="9" t="e">
        <f>VLOOKUP(Table2[[#This Row],[LD Place Race 2]],Races!$F$3:$G$30,2,0)</f>
        <v>#N/A</v>
      </c>
      <c r="Z137" s="84"/>
      <c r="AA137" s="7"/>
      <c r="AB137" s="9" t="e">
        <f>VLOOKUP(Table2[[#This Row],[500m Place Race 2]],Races!$F$3:$G$30,2,0)</f>
        <v>#N/A</v>
      </c>
      <c r="AC137" s="84"/>
      <c r="AD137" s="7"/>
      <c r="AE137" s="9" t="e">
        <f>VLOOKUP(Table2[[#This Row],[200m Race 2 Place]],Races!$F$3:$G$30,2,0)</f>
        <v>#N/A</v>
      </c>
      <c r="AF137" s="11"/>
      <c r="AG137" s="84"/>
      <c r="AH137" s="11" t="e">
        <f>VLOOKUP(Table2[[#This Row],[100m Place Race 2]],Races!$F$3:$G$30,2,0)</f>
        <v>#N/A</v>
      </c>
      <c r="AI137" s="11" t="e">
        <f>Table2[[#This Row],[100m POINTS Race 2]]+Table2[[#This Row],[200m POINTS RACE 2]]+Table2[[#This Row],[500m Points Race 2]]+Table2[[#This Row],[LD Points Race 2]]</f>
        <v>#N/A</v>
      </c>
      <c r="AJ137" s="11"/>
      <c r="AK137" s="9"/>
      <c r="AL137" s="78"/>
      <c r="AM137" s="11"/>
      <c r="AN137" s="78"/>
      <c r="AO137" s="11"/>
      <c r="AP137" s="78"/>
      <c r="AQ137" s="11" t="e">
        <f>VLOOKUP(Table2[[#This Row],[500m Position]],Races!$F$3:$G$30,2,0)</f>
        <v>#N/A</v>
      </c>
      <c r="AR137" s="78"/>
      <c r="AS137" s="11"/>
      <c r="AT137" s="78" t="e">
        <f>VLOOKUP(Table2[[#This Row],[200m Position Race 4]],Races!$F$3:$G$30,2,0)</f>
        <v>#N/A</v>
      </c>
      <c r="AU137" s="11"/>
      <c r="AV137" s="78"/>
      <c r="AW137" s="11" t="e">
        <f>VLOOKUP(Table2[[#This Row],[100m Position Race 4 ]],Races!$F$3:$G$30,2,0)</f>
        <v>#N/A</v>
      </c>
      <c r="AX137" s="11" t="e">
        <f>Table2[[#This Row],[100m Points Race 4 ]]+Table2[[#This Row],[200m Points Race 4]]+Table2[[#This Row],[500m Points]]</f>
        <v>#N/A</v>
      </c>
      <c r="AY137" s="11"/>
      <c r="AZ137" s="11"/>
      <c r="BA137" s="78"/>
      <c r="BB137" s="78"/>
      <c r="BC137" s="11"/>
      <c r="BD137" s="78"/>
      <c r="BE137" s="11"/>
      <c r="BF137" s="78"/>
      <c r="BG137" s="11"/>
      <c r="BH137" s="78"/>
      <c r="BI137" s="11"/>
      <c r="BJ137" s="78"/>
      <c r="BK137" s="11"/>
      <c r="BL137" s="78"/>
      <c r="BM137" s="11"/>
      <c r="BN137" s="78"/>
      <c r="BO137" s="11"/>
      <c r="BP137" s="78"/>
      <c r="BQ137" s="11"/>
      <c r="BR137" s="78"/>
      <c r="BS137" s="11"/>
      <c r="BT137" s="78"/>
      <c r="BU137" s="11"/>
      <c r="BV13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37" s="9">
        <f>Table2[[#This Row],[Final Points race 1]]+Table2[[#This Row],[Final Points race 2]]+Table2[[#This Row],[Final POINTS Race 4 ]]+Table2[[#This Row],[Final POINTS Race 5]]+Table2[[#This Row],[Final POINTS Race 6]]</f>
        <v>0</v>
      </c>
      <c r="BX1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38" spans="1:78" s="42" customFormat="1" ht="16.5" hidden="1" customHeight="1" thickBot="1">
      <c r="A138" s="10">
        <v>12</v>
      </c>
      <c r="B138" s="6" t="s">
        <v>19</v>
      </c>
      <c r="C138" s="185" t="s">
        <v>529</v>
      </c>
      <c r="D138" s="124"/>
      <c r="E138" s="6" t="s">
        <v>76</v>
      </c>
      <c r="F138" s="6" t="s">
        <v>76</v>
      </c>
      <c r="G138" s="28" t="s">
        <v>18</v>
      </c>
      <c r="H138" s="191" t="s">
        <v>522</v>
      </c>
      <c r="I138" s="93" t="e">
        <f>VLOOKUP(Table2[[#This Row],[GCU Number]],'race 5'!$B$2:$G$48,1,0)</f>
        <v>#N/A</v>
      </c>
      <c r="J138" s="11"/>
      <c r="K138" s="78"/>
      <c r="L138" s="11"/>
      <c r="M138" s="11"/>
      <c r="N138" s="11"/>
      <c r="O138" s="11"/>
      <c r="P138" s="11" t="e">
        <f>VLOOKUP(Table2[[#This Row],[500m Place Race1]],Races!$F$3:$G$30,2,0)</f>
        <v>#N/A</v>
      </c>
      <c r="Q138" s="78"/>
      <c r="R138" s="11"/>
      <c r="S138" s="11"/>
      <c r="T138" s="78" t="e">
        <f>Table2[[#This Row],[200m Points1]]+Table2[[#This Row],[500m Points 1]]+Table2[[#This Row],[LD Points1]]</f>
        <v>#N/A</v>
      </c>
      <c r="U138" s="11"/>
      <c r="V138" s="8"/>
      <c r="W138" s="78"/>
      <c r="X138" s="11"/>
      <c r="Y138" s="8" t="e">
        <f>VLOOKUP(Table2[[#This Row],[LD Place Race 2]],Races!$F$3:$G$30,2,0)</f>
        <v>#N/A</v>
      </c>
      <c r="Z138" s="78"/>
      <c r="AA138" s="11"/>
      <c r="AB138" s="8" t="e">
        <f>VLOOKUP(Table2[[#This Row],[500m Place Race 2]],Races!$F$3:$G$30,2,0)</f>
        <v>#N/A</v>
      </c>
      <c r="AC138" s="78"/>
      <c r="AD138" s="11"/>
      <c r="AE138" s="8" t="e">
        <f>VLOOKUP(Table2[[#This Row],[200m Race 2 Place]],Races!$F$3:$G$30,2,0)</f>
        <v>#N/A</v>
      </c>
      <c r="AF138" s="11"/>
      <c r="AG138" s="78"/>
      <c r="AH138" s="11" t="e">
        <f>VLOOKUP(Table2[[#This Row],[100m Place Race 2]],Races!$F$3:$G$30,2,0)</f>
        <v>#N/A</v>
      </c>
      <c r="AI138" s="11" t="e">
        <f>Table2[[#This Row],[100m POINTS Race 2]]+Table2[[#This Row],[200m POINTS RACE 2]]+Table2[[#This Row],[500m Points Race 2]]+Table2[[#This Row],[LD Points Race 2]]</f>
        <v>#N/A</v>
      </c>
      <c r="AJ138" s="11"/>
      <c r="AK138" s="9"/>
      <c r="AL138" s="78"/>
      <c r="AM138" s="11"/>
      <c r="AN138" s="78"/>
      <c r="AO138" s="11"/>
      <c r="AP138" s="78"/>
      <c r="AQ138" s="11" t="e">
        <f>VLOOKUP(Table2[[#This Row],[500m Position]],Races!$F$3:$G$30,2,0)</f>
        <v>#N/A</v>
      </c>
      <c r="AR138" s="78"/>
      <c r="AS138" s="11"/>
      <c r="AT138" s="78" t="e">
        <f>VLOOKUP(Table2[[#This Row],[200m Position Race 4]],Races!$F$3:$G$30,2,0)</f>
        <v>#N/A</v>
      </c>
      <c r="AU138" s="11"/>
      <c r="AV138" s="78"/>
      <c r="AW138" s="11" t="e">
        <f>VLOOKUP(Table2[[#This Row],[100m Position Race 4 ]],Races!$F$3:$G$30,2,0)</f>
        <v>#N/A</v>
      </c>
      <c r="AX138" s="11" t="e">
        <f>Table2[[#This Row],[100m Points Race 4 ]]+Table2[[#This Row],[200m Points Race 4]]+Table2[[#This Row],[500m Points]]</f>
        <v>#N/A</v>
      </c>
      <c r="AY138" s="11"/>
      <c r="AZ138" s="11"/>
      <c r="BA138" s="78"/>
      <c r="BB138" s="78"/>
      <c r="BC138" s="11"/>
      <c r="BD138" s="78"/>
      <c r="BE138" s="11"/>
      <c r="BF138" s="78"/>
      <c r="BG138" s="11"/>
      <c r="BH138" s="78"/>
      <c r="BI138" s="11"/>
      <c r="BJ138" s="78"/>
      <c r="BK138" s="11"/>
      <c r="BL138" s="78"/>
      <c r="BM138" s="11"/>
      <c r="BN138" s="78"/>
      <c r="BO138" s="11"/>
      <c r="BP138" s="78"/>
      <c r="BQ138" s="11"/>
      <c r="BR138" s="78"/>
      <c r="BS138" s="11"/>
      <c r="BT138" s="78"/>
      <c r="BU138" s="11"/>
      <c r="BV13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38" s="9">
        <f>Table2[[#This Row],[Final Points race 1]]+Table2[[#This Row],[Final Points race 2]]+Table2[[#This Row],[Final POINTS Race 4 ]]+Table2[[#This Row],[Final POINTS Race 5]]+Table2[[#This Row],[Final POINTS Race 6]]</f>
        <v>0</v>
      </c>
      <c r="BX1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39" spans="1:78" s="42" customFormat="1" ht="16.5" hidden="1" customHeight="1" thickBot="1">
      <c r="A139" s="6">
        <v>12</v>
      </c>
      <c r="B139" s="6" t="s">
        <v>19</v>
      </c>
      <c r="C139" s="185" t="s">
        <v>348</v>
      </c>
      <c r="D139" s="19">
        <v>38741</v>
      </c>
      <c r="E139" s="61" t="s">
        <v>376</v>
      </c>
      <c r="F139" s="61" t="s">
        <v>76</v>
      </c>
      <c r="G139" s="87" t="s">
        <v>44</v>
      </c>
      <c r="H139" s="191"/>
      <c r="I139" s="93" t="e">
        <f>VLOOKUP(Table2[[#This Row],[GCU Number]],'race 5'!$B$2:$G$48,1,0)</f>
        <v>#N/A</v>
      </c>
      <c r="J139" s="11">
        <v>93</v>
      </c>
      <c r="K139" s="78"/>
      <c r="L139" s="11"/>
      <c r="M139" s="11"/>
      <c r="N139" s="11"/>
      <c r="O139" s="11"/>
      <c r="P139" s="11" t="e">
        <f>VLOOKUP(Table2[[#This Row],[500m Place Race1]],Races!$F$3:$G$30,2,0)</f>
        <v>#N/A</v>
      </c>
      <c r="Q139" s="78"/>
      <c r="R139" s="11"/>
      <c r="S139" s="11"/>
      <c r="T139" s="78" t="e">
        <f>Table2[[#This Row],[200m Points1]]+Table2[[#This Row],[500m Points 1]]+Table2[[#This Row],[LD Points1]]</f>
        <v>#N/A</v>
      </c>
      <c r="U139" s="11"/>
      <c r="V139" s="8"/>
      <c r="W139" s="84"/>
      <c r="X139" s="7"/>
      <c r="Y139" s="9" t="e">
        <f>VLOOKUP(Table2[[#This Row],[LD Place Race 2]],Races!$F$3:$G$30,2,0)</f>
        <v>#N/A</v>
      </c>
      <c r="Z139" s="84"/>
      <c r="AA139" s="7"/>
      <c r="AB139" s="9" t="e">
        <f>VLOOKUP(Table2[[#This Row],[500m Place Race 2]],Races!$F$3:$G$30,2,0)</f>
        <v>#N/A</v>
      </c>
      <c r="AC139" s="84"/>
      <c r="AD139" s="7"/>
      <c r="AE139" s="9" t="e">
        <f>VLOOKUP(Table2[[#This Row],[200m Race 2 Place]],Races!$F$3:$G$30,2,0)</f>
        <v>#N/A</v>
      </c>
      <c r="AF139" s="11"/>
      <c r="AG139" s="84"/>
      <c r="AH139" s="11" t="e">
        <f>VLOOKUP(Table2[[#This Row],[100m Place Race 2]],Races!$F$3:$G$30,2,0)</f>
        <v>#N/A</v>
      </c>
      <c r="AI139" s="11" t="e">
        <f>Table2[[#This Row],[100m POINTS Race 2]]+Table2[[#This Row],[200m POINTS RACE 2]]+Table2[[#This Row],[500m Points Race 2]]+Table2[[#This Row],[LD Points Race 2]]</f>
        <v>#N/A</v>
      </c>
      <c r="AJ139" s="11"/>
      <c r="AK139" s="9"/>
      <c r="AL139" s="78"/>
      <c r="AM139" s="11"/>
      <c r="AN139" s="78"/>
      <c r="AO139" s="11"/>
      <c r="AP139" s="78"/>
      <c r="AQ139" s="11" t="e">
        <f>VLOOKUP(Table2[[#This Row],[500m Position]],Races!$F$3:$G$30,2,0)</f>
        <v>#N/A</v>
      </c>
      <c r="AR139" s="78"/>
      <c r="AS139" s="11"/>
      <c r="AT139" s="78" t="e">
        <f>VLOOKUP(Table2[[#This Row],[200m Position Race 4]],Races!$F$3:$G$30,2,0)</f>
        <v>#N/A</v>
      </c>
      <c r="AU139" s="11"/>
      <c r="AV139" s="78"/>
      <c r="AW139" s="11" t="e">
        <f>VLOOKUP(Table2[[#This Row],[100m Position Race 4 ]],Races!$F$3:$G$30,2,0)</f>
        <v>#N/A</v>
      </c>
      <c r="AX139" s="11" t="e">
        <f>Table2[[#This Row],[100m Points Race 4 ]]+Table2[[#This Row],[200m Points Race 4]]+Table2[[#This Row],[500m Points]]</f>
        <v>#N/A</v>
      </c>
      <c r="AY139" s="11"/>
      <c r="AZ139" s="11"/>
      <c r="BA139" s="78"/>
      <c r="BB139" s="78"/>
      <c r="BC139" s="11"/>
      <c r="BD139" s="78"/>
      <c r="BE139" s="11"/>
      <c r="BF139" s="78"/>
      <c r="BG139" s="11"/>
      <c r="BH139" s="78"/>
      <c r="BI139" s="11"/>
      <c r="BJ139" s="78"/>
      <c r="BK139" s="11"/>
      <c r="BL139" s="78"/>
      <c r="BM139" s="11"/>
      <c r="BN139" s="78"/>
      <c r="BO139" s="11"/>
      <c r="BP139" s="78"/>
      <c r="BQ139" s="11"/>
      <c r="BR139" s="78"/>
      <c r="BS139" s="11"/>
      <c r="BT139" s="78"/>
      <c r="BU139" s="11"/>
      <c r="BV13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39" s="9">
        <f>Table2[[#This Row],[Final Points race 1]]+Table2[[#This Row],[Final Points race 2]]+Table2[[#This Row],[Final POINTS Race 4 ]]+Table2[[#This Row],[Final POINTS Race 5]]+Table2[[#This Row],[Final POINTS Race 6]]</f>
        <v>0</v>
      </c>
      <c r="BX13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3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3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40" spans="1:78" s="42" customFormat="1" ht="16.5" hidden="1" customHeight="1" thickBot="1">
      <c r="A140" s="6">
        <v>12</v>
      </c>
      <c r="B140" s="6" t="s">
        <v>19</v>
      </c>
      <c r="C140" s="185" t="s">
        <v>162</v>
      </c>
      <c r="D140" s="19">
        <v>39160</v>
      </c>
      <c r="E140" s="10" t="s">
        <v>467</v>
      </c>
      <c r="F140" s="6" t="s">
        <v>76</v>
      </c>
      <c r="G140" s="28" t="s">
        <v>11</v>
      </c>
      <c r="H140" s="191"/>
      <c r="I140" s="93" t="e">
        <f>VLOOKUP(Table2[[#This Row],[GCU Number]],'race 5'!$B$2:$G$48,1,0)</f>
        <v>#N/A</v>
      </c>
      <c r="J140" s="11"/>
      <c r="K140" s="37"/>
      <c r="L140" s="11"/>
      <c r="M140" s="11" t="e">
        <f>VLOOKUP(Table2[[#This Row],[LD Place Race1]],Races!$F$3:$G$30,2,0)</f>
        <v>#N/A</v>
      </c>
      <c r="N140" s="11"/>
      <c r="O140" s="11"/>
      <c r="P140" s="11" t="e">
        <f>VLOOKUP(Table2[[#This Row],[500m Place Race1]],Races!$F$3:$G$30,2,0)</f>
        <v>#N/A</v>
      </c>
      <c r="Q140" s="37"/>
      <c r="R140" s="11"/>
      <c r="S140" s="11" t="e">
        <f>VLOOKUP(Table2[[#This Row],[200m Place Race1]],Races!$F$3:$G$30,2,0)</f>
        <v>#N/A</v>
      </c>
      <c r="T140" s="37" t="e">
        <f>Table2[[#This Row],[200m Points1]]+Table2[[#This Row],[500m Points 1]]+Table2[[#This Row],[LD Points1]]</f>
        <v>#N/A</v>
      </c>
      <c r="U140" s="11"/>
      <c r="V140" s="8"/>
      <c r="W140" s="37"/>
      <c r="X140" s="11"/>
      <c r="Y140" s="7" t="e">
        <f>VLOOKUP(Table2[[#This Row],[LD Place Race 2]],Races!$F$3:$G$30,2,0)</f>
        <v>#N/A</v>
      </c>
      <c r="Z140" s="37"/>
      <c r="AA140" s="11"/>
      <c r="AB140" s="7" t="e">
        <f>VLOOKUP(Table2[[#This Row],[500m Place Race 2]],Races!$F$3:$G$30,2,0)</f>
        <v>#N/A</v>
      </c>
      <c r="AC140" s="37"/>
      <c r="AD140" s="11"/>
      <c r="AE140" s="7" t="e">
        <f>VLOOKUP(Table2[[#This Row],[200m Race 2 Place]],Races!$F$3:$G$30,2,0)</f>
        <v>#N/A</v>
      </c>
      <c r="AF140" s="11"/>
      <c r="AG140" s="37"/>
      <c r="AH140" s="11" t="e">
        <f>VLOOKUP(Table2[[#This Row],[100m Place Race 2]],Races!$F$3:$G$30,2,0)</f>
        <v>#N/A</v>
      </c>
      <c r="AI140" s="11" t="e">
        <f>Table2[[#This Row],[100m POINTS Race 2]]+Table2[[#This Row],[200m POINTS RACE 2]]+Table2[[#This Row],[500m Points Race 2]]+Table2[[#This Row],[LD Points Race 2]]</f>
        <v>#N/A</v>
      </c>
      <c r="AJ140" s="11"/>
      <c r="AK140" s="11"/>
      <c r="AL140" s="37"/>
      <c r="AM140" s="11"/>
      <c r="AN140" s="37"/>
      <c r="AO140" s="11"/>
      <c r="AP140" s="37"/>
      <c r="AQ140" s="11" t="e">
        <f>VLOOKUP(Table2[[#This Row],[500m Position]],Races!$F$3:$G$30,2,0)</f>
        <v>#N/A</v>
      </c>
      <c r="AR140" s="37"/>
      <c r="AS140" s="11"/>
      <c r="AT140" s="37" t="e">
        <f>VLOOKUP(Table2[[#This Row],[200m Position Race 4]],Races!$F$3:$G$30,2,0)</f>
        <v>#N/A</v>
      </c>
      <c r="AU140" s="11"/>
      <c r="AV140" s="37"/>
      <c r="AW140" s="11" t="e">
        <f>VLOOKUP(Table2[[#This Row],[100m Position Race 4 ]],Races!$F$3:$G$30,2,0)</f>
        <v>#N/A</v>
      </c>
      <c r="AX140" s="11" t="e">
        <f>Table2[[#This Row],[100m Points Race 4 ]]+Table2[[#This Row],[200m Points Race 4]]+Table2[[#This Row],[500m Points]]</f>
        <v>#N/A</v>
      </c>
      <c r="AY140" s="11"/>
      <c r="AZ140" s="11"/>
      <c r="BA140" s="37"/>
      <c r="BB140" s="37"/>
      <c r="BC140" s="11"/>
      <c r="BD140" s="37"/>
      <c r="BE140" s="11"/>
      <c r="BF140" s="37"/>
      <c r="BG140" s="11"/>
      <c r="BH140" s="37"/>
      <c r="BI140" s="11"/>
      <c r="BJ140" s="37"/>
      <c r="BK140" s="11"/>
      <c r="BL140" s="37"/>
      <c r="BM140" s="11"/>
      <c r="BN140" s="37"/>
      <c r="BO140" s="11"/>
      <c r="BP140" s="37"/>
      <c r="BQ140" s="11"/>
      <c r="BR140" s="37"/>
      <c r="BS140" s="11"/>
      <c r="BT140" s="37"/>
      <c r="BU140" s="11"/>
      <c r="BV14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40" s="9">
        <f>Table2[[#This Row],[Final Points race 1]]+Table2[[#This Row],[Final Points race 2]]+Table2[[#This Row],[Final POINTS Race 4 ]]+Table2[[#This Row],[Final POINTS Race 5]]+Table2[[#This Row],[Final POINTS Race 6]]</f>
        <v>0</v>
      </c>
      <c r="BX14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4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4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41" spans="1:78" s="42" customFormat="1" ht="16.5" customHeight="1">
      <c r="A141" s="6">
        <v>12</v>
      </c>
      <c r="B141" s="6" t="s">
        <v>9</v>
      </c>
      <c r="C141" s="39" t="s">
        <v>1997</v>
      </c>
      <c r="D141" s="19"/>
      <c r="E141" s="10"/>
      <c r="F141" s="6"/>
      <c r="G141" s="28" t="s">
        <v>1524</v>
      </c>
      <c r="H141" s="191"/>
      <c r="I141" s="176"/>
      <c r="J141" s="11"/>
      <c r="K141" s="297"/>
      <c r="L141" s="126"/>
      <c r="M141" s="126"/>
      <c r="N141" s="11"/>
      <c r="O141" s="11"/>
      <c r="P141" s="11"/>
      <c r="Q141" s="297"/>
      <c r="R141" s="126"/>
      <c r="S141" s="126"/>
      <c r="T141" s="391"/>
      <c r="U141" s="126"/>
      <c r="V141" s="298"/>
      <c r="W141" s="391"/>
      <c r="X141" s="126"/>
      <c r="Y141" s="298"/>
      <c r="Z141" s="391"/>
      <c r="AA141" s="126"/>
      <c r="AB141" s="298"/>
      <c r="AC141" s="391"/>
      <c r="AD141" s="126"/>
      <c r="AE141" s="298"/>
      <c r="AF141" s="126"/>
      <c r="AG141" s="391"/>
      <c r="AH141" s="126"/>
      <c r="AI141" s="11"/>
      <c r="AJ141" s="11"/>
      <c r="AK141" s="127"/>
      <c r="AL141" s="391"/>
      <c r="AM141" s="126"/>
      <c r="AN141" s="391"/>
      <c r="AO141" s="126"/>
      <c r="AP141" s="391"/>
      <c r="AQ141" s="126"/>
      <c r="AR141" s="391"/>
      <c r="AS141" s="126"/>
      <c r="AT141" s="391"/>
      <c r="AU141" s="126"/>
      <c r="AV141" s="391"/>
      <c r="AW141" s="126"/>
      <c r="AX141" s="11"/>
      <c r="AY141" s="11"/>
      <c r="AZ141" s="11"/>
      <c r="BA141" s="391"/>
      <c r="BB141" s="391"/>
      <c r="BC141" s="126"/>
      <c r="BD141" s="37" t="s">
        <v>2037</v>
      </c>
      <c r="BE141" s="126">
        <v>13</v>
      </c>
      <c r="BF141" s="391">
        <f>VLOOKUP(Table2[[#This Row],[Total Position Race 6]],Races!$F$3:$G$30,2,0)</f>
        <v>8</v>
      </c>
      <c r="BG141" s="126"/>
      <c r="BH141" s="391"/>
      <c r="BI141" s="126"/>
      <c r="BJ141" s="391"/>
      <c r="BK141" s="126"/>
      <c r="BL141" s="391"/>
      <c r="BM141" s="126"/>
      <c r="BN141" s="391"/>
      <c r="BO141" s="126"/>
      <c r="BP141" s="37"/>
      <c r="BQ141" s="11"/>
      <c r="BR141" s="37"/>
      <c r="BS141" s="11"/>
      <c r="BT141" s="37"/>
      <c r="BU141" s="11"/>
      <c r="BV141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41" s="127">
        <f>Table2[[#This Row],[Final Points race 1]]+Table2[[#This Row],[Final Points race 2]]+Table2[[#This Row],[Final POINTS Race 4 ]]+Table2[[#This Row],[Final POINTS Race 5]]+Table2[[#This Row],[Final POINTS Race 6]]</f>
        <v>8</v>
      </c>
      <c r="BX141" s="9" t="e">
        <f>SMALL(#REF!,1)</f>
        <v>#REF!</v>
      </c>
      <c r="BY14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41" s="9">
        <f>IF(Table2[[#This Row],[Races completed]]=$BZ$1,Table2[[#This Row],[Total Points 2018]]-Table2[[#This Row],[Lowest]],Table2[[#This Row],[Total Points 2018]])</f>
        <v>8</v>
      </c>
    </row>
    <row r="142" spans="1:78" s="42" customFormat="1" ht="16.5" customHeight="1">
      <c r="A142" s="6">
        <v>12</v>
      </c>
      <c r="B142" s="10" t="s">
        <v>9</v>
      </c>
      <c r="C142" s="209" t="s">
        <v>1177</v>
      </c>
      <c r="D142" s="19"/>
      <c r="E142" s="10" t="s">
        <v>246</v>
      </c>
      <c r="F142" s="10"/>
      <c r="G142" s="28" t="s">
        <v>13</v>
      </c>
      <c r="H142" s="191">
        <v>11401</v>
      </c>
      <c r="I142" s="176">
        <f>VLOOKUP(Table2[[#This Row],[GCU Number]],'race 5'!$B$2:$G$48,1,0)</f>
        <v>11401</v>
      </c>
      <c r="J142" s="11">
        <v>44</v>
      </c>
      <c r="K142" s="37"/>
      <c r="L142" s="11"/>
      <c r="M142" s="11"/>
      <c r="N142" s="11"/>
      <c r="O142" s="11"/>
      <c r="P142" s="11"/>
      <c r="Q142" s="37"/>
      <c r="R142" s="11"/>
      <c r="S142" s="11"/>
      <c r="T142" s="37"/>
      <c r="U142" s="11"/>
      <c r="V142" s="8"/>
      <c r="W142" s="37" t="s">
        <v>1248</v>
      </c>
      <c r="X142" s="11">
        <v>19</v>
      </c>
      <c r="Y142" s="7">
        <f>VLOOKUP(Table2[[#This Row],[LD Place Race 2]],Races!$F$3:$G$30,2,0)</f>
        <v>2</v>
      </c>
      <c r="Z142" s="37" t="s">
        <v>1319</v>
      </c>
      <c r="AA142" s="11">
        <v>20</v>
      </c>
      <c r="AB142" s="7">
        <f>VLOOKUP(Table2[[#This Row],[500m Place Race 2]],Races!$F$3:$G$30,2,0)</f>
        <v>1</v>
      </c>
      <c r="AC142" s="280" t="s">
        <v>424</v>
      </c>
      <c r="AD142" s="11"/>
      <c r="AE142" s="7"/>
      <c r="AF142" s="300" t="s">
        <v>424</v>
      </c>
      <c r="AG142" s="37"/>
      <c r="AH142" s="11"/>
      <c r="AI142" s="11">
        <f>Table2[[#This Row],[100m POINTS Race 2]]+Table2[[#This Row],[200m POINTS RACE 2]]+Table2[[#This Row],[500m Points Race 2]]+Table2[[#This Row],[LD Points Race 2]]</f>
        <v>3</v>
      </c>
      <c r="AJ142" s="11">
        <v>22</v>
      </c>
      <c r="AK142" s="11">
        <f>VLOOKUP(Table2[[#This Row],[Race 2 Overall Position]],Races!$F$3:$G$30,2,0)</f>
        <v>1</v>
      </c>
      <c r="AL142" s="37"/>
      <c r="AM142" s="11"/>
      <c r="AN142" s="37"/>
      <c r="AO142" s="11"/>
      <c r="AP142" s="37"/>
      <c r="AQ142" s="11"/>
      <c r="AR142" s="37"/>
      <c r="AS142" s="11"/>
      <c r="AT142" s="37"/>
      <c r="AU142" s="11"/>
      <c r="AV142" s="37"/>
      <c r="AW142" s="11"/>
      <c r="AX142" s="11"/>
      <c r="AY142" s="11"/>
      <c r="AZ142" s="11"/>
      <c r="BA142" s="37" t="s">
        <v>1954</v>
      </c>
      <c r="BB142" s="37">
        <v>11</v>
      </c>
      <c r="BC142" s="11">
        <f>VLOOKUP(Table2[[#This Row],[Total Position Race 5]],Races!$F$3:$G$30,2,0)</f>
        <v>10</v>
      </c>
      <c r="BD142" s="37" t="s">
        <v>2041</v>
      </c>
      <c r="BE142" s="11">
        <v>14</v>
      </c>
      <c r="BF142" s="37">
        <f>VLOOKUP(Table2[[#This Row],[Total Position Race 6]],Races!$F$3:$G$30,2,0)</f>
        <v>7</v>
      </c>
      <c r="BG142" s="11"/>
      <c r="BH142" s="37"/>
      <c r="BI142" s="11"/>
      <c r="BJ142" s="37"/>
      <c r="BK142" s="11"/>
      <c r="BL142" s="37"/>
      <c r="BM142" s="11"/>
      <c r="BN142" s="37"/>
      <c r="BO142" s="11"/>
      <c r="BP142" s="37"/>
      <c r="BQ142" s="11"/>
      <c r="BR142" s="37"/>
      <c r="BS142" s="11"/>
      <c r="BT142" s="37"/>
      <c r="BU142" s="11"/>
      <c r="BV14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42" s="9">
        <f>Table2[[#This Row],[Final Points race 1]]+Table2[[#This Row],[Final Points race 2]]+Table2[[#This Row],[Final POINTS Race 4 ]]+Table2[[#This Row],[Final POINTS Race 5]]+Table2[[#This Row],[Final POINTS Race 6]]</f>
        <v>18</v>
      </c>
      <c r="BX142" s="9" t="e">
        <f>SMALL(#REF!,1)</f>
        <v>#REF!</v>
      </c>
      <c r="BY142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42" s="9">
        <f>IF(Table2[[#This Row],[Races completed]]=$BZ$1,Table2[[#This Row],[Total Points 2018]]-Table2[[#This Row],[Lowest]],Table2[[#This Row],[Total Points 2018]])</f>
        <v>18</v>
      </c>
    </row>
    <row r="143" spans="1:78" s="42" customFormat="1" ht="16.5" hidden="1" customHeight="1" thickBot="1">
      <c r="A143" s="10">
        <v>12</v>
      </c>
      <c r="B143" s="6" t="s">
        <v>19</v>
      </c>
      <c r="C143" s="185" t="s">
        <v>1942</v>
      </c>
      <c r="D143" s="19"/>
      <c r="E143" s="10"/>
      <c r="F143" s="10"/>
      <c r="G143" s="28" t="s">
        <v>44</v>
      </c>
      <c r="H143" s="191">
        <v>11111</v>
      </c>
      <c r="I143" s="93">
        <f>VLOOKUP(Table2[[#This Row],[GCU Number]],'race 5'!$B$2:$G$48,1,0)</f>
        <v>11111</v>
      </c>
      <c r="J143" s="11"/>
      <c r="K143" s="37"/>
      <c r="L143" s="11"/>
      <c r="M143" s="11"/>
      <c r="N143" s="11"/>
      <c r="O143" s="11"/>
      <c r="P143" s="11"/>
      <c r="Q143" s="37"/>
      <c r="R143" s="11"/>
      <c r="S143" s="11"/>
      <c r="T143" s="37"/>
      <c r="U143" s="11"/>
      <c r="V143" s="8"/>
      <c r="W143" s="37"/>
      <c r="X143" s="11"/>
      <c r="Y143" s="8"/>
      <c r="Z143" s="37"/>
      <c r="AA143" s="11"/>
      <c r="AB143" s="8"/>
      <c r="AC143" s="37"/>
      <c r="AD143" s="11"/>
      <c r="AE143" s="8"/>
      <c r="AF143" s="9"/>
      <c r="AG143" s="37"/>
      <c r="AH143" s="11"/>
      <c r="AI143" s="11"/>
      <c r="AJ143" s="11"/>
      <c r="AK143" s="9"/>
      <c r="AL143" s="37"/>
      <c r="AM143" s="11"/>
      <c r="AN143" s="37"/>
      <c r="AO143" s="11"/>
      <c r="AP143" s="37"/>
      <c r="AQ143" s="11"/>
      <c r="AR143" s="37"/>
      <c r="AS143" s="11"/>
      <c r="AT143" s="37"/>
      <c r="AU143" s="11"/>
      <c r="AV143" s="37"/>
      <c r="AW143" s="11"/>
      <c r="AX143" s="11"/>
      <c r="AY143" s="11"/>
      <c r="AZ143" s="11"/>
      <c r="BA143" s="37" t="s">
        <v>1958</v>
      </c>
      <c r="BB143" s="37">
        <v>4</v>
      </c>
      <c r="BC143" s="11">
        <f>VLOOKUP(Table2[[#This Row],[Total Position Race 5]],Races!$F$3:$G$30,2,0)</f>
        <v>17</v>
      </c>
      <c r="BD143" s="37"/>
      <c r="BE143" s="11"/>
      <c r="BF143" s="37"/>
      <c r="BG143" s="11"/>
      <c r="BH143" s="37"/>
      <c r="BI143" s="11"/>
      <c r="BJ143" s="37"/>
      <c r="BK143" s="11"/>
      <c r="BL143" s="37"/>
      <c r="BM143" s="11"/>
      <c r="BN143" s="37"/>
      <c r="BO143" s="11"/>
      <c r="BP143" s="37"/>
      <c r="BQ143" s="11"/>
      <c r="BR143" s="37"/>
      <c r="BS143" s="11"/>
      <c r="BT143" s="37"/>
      <c r="BU143" s="11"/>
      <c r="BV14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143" s="9">
        <f>Table2[[#This Row],[Final Points race 1]]+Table2[[#This Row],[Final Points race 2]]+Table2[[#This Row],[Final POINTS Race 4 ]]+Table2[[#This Row],[Final POINTS Race 5]]+Table2[[#This Row],[Final POINTS Race 6]]</f>
        <v>17</v>
      </c>
      <c r="BX143" s="9" t="e">
        <f>SMALL(#REF!,1)</f>
        <v>#REF!</v>
      </c>
      <c r="BY14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43" s="117">
        <f>IF(Table2[[#This Row],[Races completed]]=$BZ$1,Table2[[#This Row],[Total Points 2018]]-Table2[[#This Row],[Lowest]],Table2[[#This Row],[Total Points 2018]])</f>
        <v>17</v>
      </c>
    </row>
    <row r="144" spans="1:78" s="42" customFormat="1" ht="16.5" hidden="1" customHeight="1" thickBot="1">
      <c r="A144" s="71">
        <v>12</v>
      </c>
      <c r="B144" s="6" t="s">
        <v>19</v>
      </c>
      <c r="C144" s="185" t="s">
        <v>367</v>
      </c>
      <c r="D144" s="124"/>
      <c r="E144" s="52" t="s">
        <v>289</v>
      </c>
      <c r="F144" s="61" t="s">
        <v>76</v>
      </c>
      <c r="G144" s="87" t="s">
        <v>44</v>
      </c>
      <c r="H144" s="191"/>
      <c r="I144" s="93" t="e">
        <f>VLOOKUP(Table2[[#This Row],[GCU Number]],'race 5'!$B$2:$G$48,1,0)</f>
        <v>#N/A</v>
      </c>
      <c r="J144" s="11">
        <v>119</v>
      </c>
      <c r="K144" s="78"/>
      <c r="L144" s="11"/>
      <c r="M144" s="11" t="e">
        <f>VLOOKUP(Table2[[#This Row],[LD Place Race1]],Races!$F$3:$G$30,2,0)</f>
        <v>#N/A</v>
      </c>
      <c r="N144" s="11"/>
      <c r="O144" s="11"/>
      <c r="P144" s="11" t="e">
        <f>VLOOKUP(Table2[[#This Row],[500m Place Race1]],Races!$F$3:$G$30,2,0)</f>
        <v>#N/A</v>
      </c>
      <c r="Q144" s="78"/>
      <c r="R144" s="11"/>
      <c r="S144" s="11" t="e">
        <f>VLOOKUP(Table2[[#This Row],[200m Place Race1]],Races!$F$3:$G$30,2,0)</f>
        <v>#N/A</v>
      </c>
      <c r="T144" s="78" t="e">
        <f>Table2[[#This Row],[200m Points1]]+Table2[[#This Row],[500m Points 1]]+Table2[[#This Row],[LD Points1]]</f>
        <v>#N/A</v>
      </c>
      <c r="U144" s="11"/>
      <c r="V144" s="8"/>
      <c r="W144" s="78"/>
      <c r="X144" s="11"/>
      <c r="Y144" s="8" t="e">
        <f>VLOOKUP(Table2[[#This Row],[LD Place Race 2]],Races!$F$3:$G$30,2,0)</f>
        <v>#N/A</v>
      </c>
      <c r="Z144" s="78"/>
      <c r="AA144" s="11"/>
      <c r="AB144" s="8" t="e">
        <f>VLOOKUP(Table2[[#This Row],[500m Place Race 2]],Races!$F$3:$G$30,2,0)</f>
        <v>#N/A</v>
      </c>
      <c r="AC144" s="78"/>
      <c r="AD144" s="11"/>
      <c r="AE144" s="8" t="e">
        <f>VLOOKUP(Table2[[#This Row],[200m Race 2 Place]],Races!$F$3:$G$30,2,0)</f>
        <v>#N/A</v>
      </c>
      <c r="AF144" s="11"/>
      <c r="AG144" s="78"/>
      <c r="AH144" s="11" t="e">
        <f>VLOOKUP(Table2[[#This Row],[100m Place Race 2]],Races!$F$3:$G$30,2,0)</f>
        <v>#N/A</v>
      </c>
      <c r="AI144" s="11" t="e">
        <f>Table2[[#This Row],[100m POINTS Race 2]]+Table2[[#This Row],[200m POINTS RACE 2]]+Table2[[#This Row],[500m Points Race 2]]+Table2[[#This Row],[LD Points Race 2]]</f>
        <v>#N/A</v>
      </c>
      <c r="AJ144" s="11"/>
      <c r="AK144" s="9"/>
      <c r="AL144" s="78"/>
      <c r="AM144" s="11"/>
      <c r="AN144" s="78"/>
      <c r="AO144" s="11"/>
      <c r="AP144" s="78"/>
      <c r="AQ144" s="11" t="e">
        <f>VLOOKUP(Table2[[#This Row],[500m Position]],Races!$F$3:$G$30,2,0)</f>
        <v>#N/A</v>
      </c>
      <c r="AR144" s="78"/>
      <c r="AS144" s="11"/>
      <c r="AT144" s="78" t="e">
        <f>VLOOKUP(Table2[[#This Row],[200m Position Race 4]],Races!$F$3:$G$30,2,0)</f>
        <v>#N/A</v>
      </c>
      <c r="AU144" s="11"/>
      <c r="AV144" s="78"/>
      <c r="AW144" s="11" t="e">
        <f>VLOOKUP(Table2[[#This Row],[100m Position Race 4 ]],Races!$F$3:$G$30,2,0)</f>
        <v>#N/A</v>
      </c>
      <c r="AX144" s="11" t="e">
        <f>Table2[[#This Row],[100m Points Race 4 ]]+Table2[[#This Row],[200m Points Race 4]]+Table2[[#This Row],[500m Points]]</f>
        <v>#N/A</v>
      </c>
      <c r="AY144" s="11"/>
      <c r="AZ144" s="11"/>
      <c r="BA144" s="78"/>
      <c r="BB144" s="78"/>
      <c r="BC144" s="11"/>
      <c r="BD144" s="78"/>
      <c r="BE144" s="11"/>
      <c r="BF144" s="78"/>
      <c r="BG144" s="11"/>
      <c r="BH144" s="78"/>
      <c r="BI144" s="11"/>
      <c r="BJ144" s="78"/>
      <c r="BK144" s="11"/>
      <c r="BL144" s="78"/>
      <c r="BM144" s="11"/>
      <c r="BN144" s="78"/>
      <c r="BO144" s="11"/>
      <c r="BP144" s="78"/>
      <c r="BQ144" s="11"/>
      <c r="BR144" s="78"/>
      <c r="BS144" s="11"/>
      <c r="BT144" s="78"/>
      <c r="BU144" s="11"/>
      <c r="BV14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44" s="9">
        <f>Table2[[#This Row],[Final Points race 1]]+Table2[[#This Row],[Final Points race 2]]+Table2[[#This Row],[Final POINTS Race 4 ]]+Table2[[#This Row],[Final POINTS Race 5]]+Table2[[#This Row],[Final POINTS Race 6]]</f>
        <v>0</v>
      </c>
      <c r="BX1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4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45" spans="1:78" s="42" customFormat="1" ht="16.5" hidden="1" customHeight="1" thickBot="1">
      <c r="A145" s="10">
        <v>12</v>
      </c>
      <c r="B145" s="6" t="s">
        <v>19</v>
      </c>
      <c r="C145" s="185" t="s">
        <v>714</v>
      </c>
      <c r="D145" s="124"/>
      <c r="E145" s="6" t="s">
        <v>76</v>
      </c>
      <c r="F145" s="6" t="s">
        <v>76</v>
      </c>
      <c r="G145" s="28" t="s">
        <v>24</v>
      </c>
      <c r="H145" s="191">
        <v>11031</v>
      </c>
      <c r="I145" s="93" t="e">
        <f>VLOOKUP(Table2[[#This Row],[GCU Number]],'race 5'!$B$2:$G$48,1,0)</f>
        <v>#N/A</v>
      </c>
      <c r="J145" s="11"/>
      <c r="K145" s="78"/>
      <c r="L145" s="11"/>
      <c r="M145" s="11" t="e">
        <f>VLOOKUP(Table2[[#This Row],[LD Place Race1]],Races!$F$3:$G$30,2,0)</f>
        <v>#N/A</v>
      </c>
      <c r="N145" s="11"/>
      <c r="O145" s="11"/>
      <c r="P145" s="11" t="e">
        <f>VLOOKUP(Table2[[#This Row],[500m Place Race1]],Races!$F$3:$G$30,2,0)</f>
        <v>#N/A</v>
      </c>
      <c r="Q145" s="78"/>
      <c r="R145" s="11"/>
      <c r="S145" s="11" t="e">
        <f>VLOOKUP(Table2[[#This Row],[200m Place Race1]],Races!$F$3:$G$30,2,0)</f>
        <v>#N/A</v>
      </c>
      <c r="T145" s="78" t="e">
        <f>Table2[[#This Row],[200m Points1]]+Table2[[#This Row],[500m Points 1]]+Table2[[#This Row],[LD Points1]]</f>
        <v>#N/A</v>
      </c>
      <c r="U145" s="11"/>
      <c r="V145" s="8"/>
      <c r="W145" s="78"/>
      <c r="X145" s="11"/>
      <c r="Y145" s="8" t="e">
        <f>VLOOKUP(Table2[[#This Row],[LD Place Race 2]],Races!$F$3:$G$30,2,0)</f>
        <v>#N/A</v>
      </c>
      <c r="Z145" s="78"/>
      <c r="AA145" s="11"/>
      <c r="AB145" s="8" t="e">
        <f>VLOOKUP(Table2[[#This Row],[500m Place Race 2]],Races!$F$3:$G$30,2,0)</f>
        <v>#N/A</v>
      </c>
      <c r="AC145" s="78"/>
      <c r="AD145" s="11"/>
      <c r="AE145" s="8" t="e">
        <f>VLOOKUP(Table2[[#This Row],[200m Race 2 Place]],Races!$F$3:$G$30,2,0)</f>
        <v>#N/A</v>
      </c>
      <c r="AF145" s="11"/>
      <c r="AG145" s="78"/>
      <c r="AH145" s="11" t="e">
        <f>VLOOKUP(Table2[[#This Row],[100m Place Race 2]],Races!$F$3:$G$30,2,0)</f>
        <v>#N/A</v>
      </c>
      <c r="AI145" s="11" t="e">
        <f>Table2[[#This Row],[100m POINTS Race 2]]+Table2[[#This Row],[200m POINTS RACE 2]]+Table2[[#This Row],[500m Points Race 2]]+Table2[[#This Row],[LD Points Race 2]]</f>
        <v>#N/A</v>
      </c>
      <c r="AJ145" s="11"/>
      <c r="AK145" s="9"/>
      <c r="AL145" s="78"/>
      <c r="AM145" s="11"/>
      <c r="AN145" s="78"/>
      <c r="AO145" s="11"/>
      <c r="AP145" s="78"/>
      <c r="AQ145" s="11" t="e">
        <f>VLOOKUP(Table2[[#This Row],[500m Position]],Races!$F$3:$G$30,2,0)</f>
        <v>#N/A</v>
      </c>
      <c r="AR145" s="78"/>
      <c r="AS145" s="11"/>
      <c r="AT145" s="78" t="e">
        <f>VLOOKUP(Table2[[#This Row],[200m Position Race 4]],Races!$F$3:$G$30,2,0)</f>
        <v>#N/A</v>
      </c>
      <c r="AU145" s="11"/>
      <c r="AV145" s="78"/>
      <c r="AW145" s="11" t="e">
        <f>VLOOKUP(Table2[[#This Row],[100m Position Race 4 ]],Races!$F$3:$G$30,2,0)</f>
        <v>#N/A</v>
      </c>
      <c r="AX145" s="11" t="e">
        <f>Table2[[#This Row],[100m Points Race 4 ]]+Table2[[#This Row],[200m Points Race 4]]+Table2[[#This Row],[500m Points]]</f>
        <v>#N/A</v>
      </c>
      <c r="AY145" s="11"/>
      <c r="AZ145" s="11"/>
      <c r="BA145" s="78"/>
      <c r="BB145" s="78"/>
      <c r="BC145" s="11"/>
      <c r="BD145" s="78"/>
      <c r="BE145" s="11"/>
      <c r="BF145" s="78"/>
      <c r="BG145" s="11"/>
      <c r="BH145" s="78"/>
      <c r="BI145" s="11"/>
      <c r="BJ145" s="78"/>
      <c r="BK145" s="11"/>
      <c r="BL145" s="78"/>
      <c r="BM145" s="11"/>
      <c r="BN145" s="78"/>
      <c r="BO145" s="11"/>
      <c r="BP145" s="78"/>
      <c r="BQ145" s="11"/>
      <c r="BR145" s="78"/>
      <c r="BS145" s="11"/>
      <c r="BT145" s="78"/>
      <c r="BU145" s="11"/>
      <c r="BV14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45" s="9">
        <f>Table2[[#This Row],[Final Points race 1]]+Table2[[#This Row],[Final Points race 2]]+Table2[[#This Row],[Final POINTS Race 4 ]]+Table2[[#This Row],[Final POINTS Race 5]]+Table2[[#This Row],[Final POINTS Race 6]]</f>
        <v>0</v>
      </c>
      <c r="BX1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4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46" spans="1:78" s="42" customFormat="1" ht="16.5" hidden="1" customHeight="1" thickBot="1">
      <c r="A146" s="6">
        <v>12</v>
      </c>
      <c r="B146" s="10" t="s">
        <v>19</v>
      </c>
      <c r="C146" s="185" t="s">
        <v>1188</v>
      </c>
      <c r="D146" s="19"/>
      <c r="E146" s="10"/>
      <c r="F146" s="10"/>
      <c r="G146" s="28" t="s">
        <v>44</v>
      </c>
      <c r="H146" s="191"/>
      <c r="I146" s="93" t="e">
        <f>VLOOKUP(Table2[[#This Row],[GCU Number]],'race 5'!$B$2:$G$48,1,0)</f>
        <v>#N/A</v>
      </c>
      <c r="J146" s="11">
        <v>37</v>
      </c>
      <c r="K146" s="37"/>
      <c r="L146" s="11"/>
      <c r="M146" s="11" t="e">
        <f>VLOOKUP(Table2[[#This Row],[LD Place Race1]],Races!$F$3:$G$30,2,0)</f>
        <v>#N/A</v>
      </c>
      <c r="N146" s="11"/>
      <c r="O146" s="11"/>
      <c r="P146" s="11" t="e">
        <f>VLOOKUP(Table2[[#This Row],[500m Place Race1]],Races!$F$3:$G$30,2,0)</f>
        <v>#N/A</v>
      </c>
      <c r="Q146" s="37"/>
      <c r="R146" s="11"/>
      <c r="S146" s="11" t="e">
        <f>VLOOKUP(Table2[[#This Row],[200m Place Race1]],Races!$F$3:$G$30,2,0)</f>
        <v>#N/A</v>
      </c>
      <c r="T146" s="37" t="e">
        <f>Table2[[#This Row],[200m Points1]]+Table2[[#This Row],[500m Points 1]]+Table2[[#This Row],[LD Points1]]</f>
        <v>#N/A</v>
      </c>
      <c r="U146" s="11"/>
      <c r="V146" s="8"/>
      <c r="W146" s="37" t="s">
        <v>1245</v>
      </c>
      <c r="X146" s="11">
        <v>7</v>
      </c>
      <c r="Y146" s="7">
        <f>VLOOKUP(Table2[[#This Row],[LD Place Race 2]],Races!$F$3:$G$30,2,0)</f>
        <v>14</v>
      </c>
      <c r="Z146" s="37" t="s">
        <v>1346</v>
      </c>
      <c r="AA146" s="11">
        <v>7</v>
      </c>
      <c r="AB146" s="7">
        <f>VLOOKUP(Table2[[#This Row],[500m Place Race 2]],Races!$F$3:$G$30,2,0)</f>
        <v>14</v>
      </c>
      <c r="AC146" s="280" t="s">
        <v>1340</v>
      </c>
      <c r="AD146" s="11">
        <v>7</v>
      </c>
      <c r="AE146" s="7">
        <f>VLOOKUP(Table2[[#This Row],[200m Race 2 Place]],Races!$F$3:$G$30,2,0)</f>
        <v>14</v>
      </c>
      <c r="AF146" s="300">
        <v>45.71</v>
      </c>
      <c r="AG146" s="37">
        <v>7</v>
      </c>
      <c r="AH146" s="11">
        <f>VLOOKUP(Table2[[#This Row],[100m Place Race 2]],Races!$F$3:$G$30,2,0)</f>
        <v>14</v>
      </c>
      <c r="AI146" s="11">
        <f>Table2[[#This Row],[100m POINTS Race 2]]+Table2[[#This Row],[200m POINTS RACE 2]]+Table2[[#This Row],[500m Points Race 2]]+Table2[[#This Row],[LD Points Race 2]]</f>
        <v>56</v>
      </c>
      <c r="AJ146" s="11">
        <v>7</v>
      </c>
      <c r="AK146" s="11">
        <f>VLOOKUP(Table2[[#This Row],[Race 2 Overall Position]],Races!$F$3:$G$30,2,0)</f>
        <v>14</v>
      </c>
      <c r="AL146" s="37"/>
      <c r="AM146" s="11"/>
      <c r="AN146" s="37"/>
      <c r="AO146" s="11"/>
      <c r="AP146" s="37"/>
      <c r="AQ146" s="11"/>
      <c r="AR146" s="37"/>
      <c r="AS146" s="11"/>
      <c r="AT146" s="37"/>
      <c r="AU146" s="11"/>
      <c r="AV146" s="37"/>
      <c r="AW146" s="11"/>
      <c r="AX146" s="11"/>
      <c r="AY146" s="11"/>
      <c r="AZ146" s="11"/>
      <c r="BA146" s="37"/>
      <c r="BB146" s="37"/>
      <c r="BC146" s="11"/>
      <c r="BD146" s="37"/>
      <c r="BE146" s="11"/>
      <c r="BF146" s="37"/>
      <c r="BG146" s="11"/>
      <c r="BH146" s="37"/>
      <c r="BI146" s="11"/>
      <c r="BJ146" s="37"/>
      <c r="BK146" s="11"/>
      <c r="BL146" s="37"/>
      <c r="BM146" s="11"/>
      <c r="BN146" s="37"/>
      <c r="BO146" s="11"/>
      <c r="BP146" s="37"/>
      <c r="BQ146" s="11"/>
      <c r="BR146" s="37"/>
      <c r="BS146" s="11"/>
      <c r="BT146" s="37"/>
      <c r="BU146" s="11"/>
      <c r="BV14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46" s="9">
        <f>Table2[[#This Row],[Final Points race 1]]+Table2[[#This Row],[Final Points race 2]]+Table2[[#This Row],[Final POINTS Race 4 ]]+Table2[[#This Row],[Final POINTS Race 5]]+Table2[[#This Row],[Final POINTS Race 6]]</f>
        <v>14</v>
      </c>
      <c r="BX146" s="9" t="e">
        <f>SMALL(#REF!,1)</f>
        <v>#REF!</v>
      </c>
      <c r="BY146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46" s="117">
        <f>IF(Table2[[#This Row],[Races completed]]=$BZ$1,Table2[[#This Row],[Total Points 2018]]-Table2[[#This Row],[Lowest]],Table2[[#This Row],[Total Points 2018]])</f>
        <v>14</v>
      </c>
    </row>
    <row r="147" spans="1:78" s="42" customFormat="1" ht="16.5" hidden="1" customHeight="1" thickBot="1">
      <c r="A147" s="10">
        <v>12</v>
      </c>
      <c r="B147" s="6" t="s">
        <v>19</v>
      </c>
      <c r="C147" s="185" t="s">
        <v>329</v>
      </c>
      <c r="D147" s="19">
        <v>38168</v>
      </c>
      <c r="E147" s="52" t="s">
        <v>289</v>
      </c>
      <c r="F147" s="61" t="s">
        <v>76</v>
      </c>
      <c r="G147" s="28" t="s">
        <v>44</v>
      </c>
      <c r="H147" s="191"/>
      <c r="I147" s="93" t="e">
        <f>VLOOKUP(Table2[[#This Row],[GCU Number]],'race 5'!$B$2:$G$48,1,0)</f>
        <v>#N/A</v>
      </c>
      <c r="J147" s="11">
        <v>79</v>
      </c>
      <c r="K147" s="37"/>
      <c r="L147" s="55"/>
      <c r="M147" s="11" t="e">
        <f>VLOOKUP(Table2[[#This Row],[LD Place Race1]],Races!$F$3:$G$30,2,0)</f>
        <v>#N/A</v>
      </c>
      <c r="N147" s="11"/>
      <c r="O147" s="11"/>
      <c r="P147" s="11" t="e">
        <f>VLOOKUP(Table2[[#This Row],[500m Place Race1]],Races!$F$3:$G$30,2,0)</f>
        <v>#N/A</v>
      </c>
      <c r="Q147" s="37"/>
      <c r="R147" s="55"/>
      <c r="S147" s="11" t="e">
        <f>VLOOKUP(Table2[[#This Row],[200m Place Race1]],Races!$F$3:$G$30,2,0)</f>
        <v>#N/A</v>
      </c>
      <c r="T147" s="37" t="e">
        <f>Table2[[#This Row],[200m Points1]]+Table2[[#This Row],[500m Points 1]]+Table2[[#This Row],[LD Points1]]</f>
        <v>#N/A</v>
      </c>
      <c r="U147" s="55"/>
      <c r="V147" s="56"/>
      <c r="W147" s="37" t="s">
        <v>1244</v>
      </c>
      <c r="X147" s="11">
        <v>4</v>
      </c>
      <c r="Y147" s="7">
        <f>VLOOKUP(Table2[[#This Row],[LD Place Race 2]],Races!$F$3:$G$30,2,0)</f>
        <v>17</v>
      </c>
      <c r="Z147" s="37" t="s">
        <v>1361</v>
      </c>
      <c r="AA147" s="11">
        <v>5</v>
      </c>
      <c r="AB147" s="7">
        <f>VLOOKUP(Table2[[#This Row],[500m Place Race 2]],Races!$F$3:$G$30,2,0)</f>
        <v>16</v>
      </c>
      <c r="AC147" s="280" t="s">
        <v>1469</v>
      </c>
      <c r="AD147" s="11">
        <v>6</v>
      </c>
      <c r="AE147" s="7">
        <f>VLOOKUP(Table2[[#This Row],[200m Race 2 Place]],Races!$F$3:$G$30,2,0)</f>
        <v>15</v>
      </c>
      <c r="AF147" s="300">
        <v>43.62</v>
      </c>
      <c r="AG147" s="37">
        <v>6</v>
      </c>
      <c r="AH147" s="11">
        <f>VLOOKUP(Table2[[#This Row],[100m Place Race 2]],Races!$F$3:$G$30,2,0)</f>
        <v>15</v>
      </c>
      <c r="AI147" s="11">
        <f>Table2[[#This Row],[100m POINTS Race 2]]+Table2[[#This Row],[200m POINTS RACE 2]]+Table2[[#This Row],[500m Points Race 2]]+Table2[[#This Row],[LD Points Race 2]]</f>
        <v>63</v>
      </c>
      <c r="AJ147" s="11">
        <v>5</v>
      </c>
      <c r="AK147" s="11">
        <f>VLOOKUP(Table2[[#This Row],[Race 2 Overall Position]],Races!$F$3:$G$30,2,0)</f>
        <v>16</v>
      </c>
      <c r="AL147" s="37"/>
      <c r="AM147" s="55"/>
      <c r="AN147" s="37"/>
      <c r="AO147" s="55"/>
      <c r="AP147" s="37"/>
      <c r="AQ147" s="55"/>
      <c r="AR147" s="37"/>
      <c r="AS147" s="55"/>
      <c r="AT147" s="37"/>
      <c r="AU147" s="55"/>
      <c r="AV147" s="37"/>
      <c r="AW147" s="55"/>
      <c r="AX147" s="55"/>
      <c r="AY147" s="55"/>
      <c r="AZ147" s="55"/>
      <c r="BA147" s="37"/>
      <c r="BB147" s="37"/>
      <c r="BC147" s="55"/>
      <c r="BD147" s="37"/>
      <c r="BE147" s="55"/>
      <c r="BF147" s="37"/>
      <c r="BG147" s="55"/>
      <c r="BH147" s="37"/>
      <c r="BI147" s="55"/>
      <c r="BJ147" s="37"/>
      <c r="BK147" s="55"/>
      <c r="BL147" s="37"/>
      <c r="BM147" s="55"/>
      <c r="BN147" s="37"/>
      <c r="BO147" s="55"/>
      <c r="BP147" s="37"/>
      <c r="BQ147" s="55"/>
      <c r="BR147" s="37"/>
      <c r="BS147" s="55"/>
      <c r="BT147" s="37"/>
      <c r="BU147" s="55"/>
      <c r="BV14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147" s="9">
        <f>Table2[[#This Row],[Final Points race 1]]+Table2[[#This Row],[Final Points race 2]]+Table2[[#This Row],[Final POINTS Race 4 ]]+Table2[[#This Row],[Final POINTS Race 5]]+Table2[[#This Row],[Final POINTS Race 6]]</f>
        <v>16</v>
      </c>
      <c r="BX1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4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16</v>
      </c>
    </row>
    <row r="148" spans="1:78" s="42" customFormat="1" ht="16.5" hidden="1" customHeight="1" thickBot="1">
      <c r="A148" s="10">
        <v>12</v>
      </c>
      <c r="B148" s="6" t="s">
        <v>19</v>
      </c>
      <c r="C148" s="185" t="s">
        <v>320</v>
      </c>
      <c r="D148" s="19"/>
      <c r="E148" s="52" t="s">
        <v>289</v>
      </c>
      <c r="F148" s="6" t="s">
        <v>76</v>
      </c>
      <c r="G148" s="28" t="s">
        <v>44</v>
      </c>
      <c r="H148" s="191"/>
      <c r="I148" s="93" t="e">
        <f>VLOOKUP(Table2[[#This Row],[GCU Number]],'race 5'!$B$2:$G$48,1,0)</f>
        <v>#N/A</v>
      </c>
      <c r="J148" s="11"/>
      <c r="K148" s="37"/>
      <c r="L148" s="11"/>
      <c r="M148" s="11" t="e">
        <f>VLOOKUP(Table2[[#This Row],[LD Place Race1]],Races!$F$3:$G$30,2,0)</f>
        <v>#N/A</v>
      </c>
      <c r="N148" s="11"/>
      <c r="O148" s="11"/>
      <c r="P148" s="11" t="e">
        <f>VLOOKUP(Table2[[#This Row],[500m Place Race1]],Races!$F$3:$G$30,2,0)</f>
        <v>#N/A</v>
      </c>
      <c r="Q148" s="37"/>
      <c r="R148" s="11"/>
      <c r="S148" s="11" t="e">
        <f>VLOOKUP(Table2[[#This Row],[200m Place Race1]],Races!$F$3:$G$30,2,0)</f>
        <v>#N/A</v>
      </c>
      <c r="T148" s="37" t="e">
        <f>Table2[[#This Row],[200m Points1]]+Table2[[#This Row],[500m Points 1]]+Table2[[#This Row],[LD Points1]]</f>
        <v>#N/A</v>
      </c>
      <c r="U148" s="11"/>
      <c r="V148" s="8"/>
      <c r="W148" s="37"/>
      <c r="X148" s="11"/>
      <c r="Y148" s="8" t="e">
        <f>VLOOKUP(Table2[[#This Row],[LD Place Race 2]],Races!$F$3:$G$30,2,0)</f>
        <v>#N/A</v>
      </c>
      <c r="Z148" s="37"/>
      <c r="AA148" s="11"/>
      <c r="AB148" s="8" t="e">
        <f>VLOOKUP(Table2[[#This Row],[500m Place Race 2]],Races!$F$3:$G$30,2,0)</f>
        <v>#N/A</v>
      </c>
      <c r="AC148" s="37"/>
      <c r="AD148" s="11"/>
      <c r="AE148" s="8" t="e">
        <f>VLOOKUP(Table2[[#This Row],[200m Race 2 Place]],Races!$F$3:$G$30,2,0)</f>
        <v>#N/A</v>
      </c>
      <c r="AF148" s="9"/>
      <c r="AG148" s="37"/>
      <c r="AH148" s="11" t="e">
        <f>VLOOKUP(Table2[[#This Row],[100m Place Race 2]],Races!$F$3:$G$30,2,0)</f>
        <v>#N/A</v>
      </c>
      <c r="AI148" s="11" t="e">
        <f>Table2[[#This Row],[100m POINTS Race 2]]+Table2[[#This Row],[200m POINTS RACE 2]]+Table2[[#This Row],[500m Points Race 2]]+Table2[[#This Row],[LD Points Race 2]]</f>
        <v>#N/A</v>
      </c>
      <c r="AJ148" s="11"/>
      <c r="AK148" s="9"/>
      <c r="AL148" s="37"/>
      <c r="AM148" s="11"/>
      <c r="AN148" s="37"/>
      <c r="AO148" s="11"/>
      <c r="AP148" s="37"/>
      <c r="AQ148" s="11" t="e">
        <f>VLOOKUP(Table2[[#This Row],[500m Position]],Races!$F$3:$G$30,2,0)</f>
        <v>#N/A</v>
      </c>
      <c r="AR148" s="37"/>
      <c r="AS148" s="11"/>
      <c r="AT148" s="37" t="e">
        <f>VLOOKUP(Table2[[#This Row],[200m Position Race 4]],Races!$F$3:$G$30,2,0)</f>
        <v>#N/A</v>
      </c>
      <c r="AU148" s="11"/>
      <c r="AV148" s="37"/>
      <c r="AW148" s="11" t="e">
        <f>VLOOKUP(Table2[[#This Row],[100m Position Race 4 ]],Races!$F$3:$G$30,2,0)</f>
        <v>#N/A</v>
      </c>
      <c r="AX148" s="11" t="e">
        <f>Table2[[#This Row],[100m Points Race 4 ]]+Table2[[#This Row],[200m Points Race 4]]+Table2[[#This Row],[500m Points]]</f>
        <v>#N/A</v>
      </c>
      <c r="AY148" s="11"/>
      <c r="AZ148" s="11"/>
      <c r="BA148" s="37"/>
      <c r="BB148" s="37"/>
      <c r="BC148" s="11"/>
      <c r="BD148" s="37"/>
      <c r="BE148" s="11"/>
      <c r="BF148" s="37"/>
      <c r="BG148" s="11"/>
      <c r="BH148" s="37"/>
      <c r="BI148" s="11"/>
      <c r="BJ148" s="37"/>
      <c r="BK148" s="11"/>
      <c r="BL148" s="37"/>
      <c r="BM148" s="11"/>
      <c r="BN148" s="37"/>
      <c r="BO148" s="11"/>
      <c r="BP148" s="37"/>
      <c r="BQ148" s="11"/>
      <c r="BR148" s="37"/>
      <c r="BS148" s="11"/>
      <c r="BT148" s="37"/>
      <c r="BU148" s="11"/>
      <c r="BV14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48" s="9">
        <f>Table2[[#This Row],[Final Points race 1]]+Table2[[#This Row],[Final Points race 2]]+Table2[[#This Row],[Final POINTS Race 4 ]]+Table2[[#This Row],[Final POINTS Race 5]]+Table2[[#This Row],[Final POINTS Race 6]]</f>
        <v>0</v>
      </c>
      <c r="BX1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4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49" spans="1:78" s="42" customFormat="1" ht="16.5" hidden="1" customHeight="1" thickBot="1">
      <c r="A149" s="10">
        <v>14</v>
      </c>
      <c r="B149" s="6" t="s">
        <v>9</v>
      </c>
      <c r="C149" s="185" t="s">
        <v>182</v>
      </c>
      <c r="D149" s="19">
        <v>38048</v>
      </c>
      <c r="E149" s="10" t="s">
        <v>43</v>
      </c>
      <c r="F149" s="6" t="s">
        <v>76</v>
      </c>
      <c r="G149" s="28" t="s">
        <v>44</v>
      </c>
      <c r="H149" s="191"/>
      <c r="I149" s="93" t="e">
        <f>VLOOKUP(Table2[[#This Row],[GCU Number]],'race 5'!$B$2:$G$48,1,0)</f>
        <v>#N/A</v>
      </c>
      <c r="J149" s="11"/>
      <c r="K149" s="37"/>
      <c r="L149" s="11"/>
      <c r="M149" s="11" t="e">
        <f>VLOOKUP(Table2[[#This Row],[LD Place Race1]],Races!$F$3:$G$30,2,0)</f>
        <v>#N/A</v>
      </c>
      <c r="N149" s="11"/>
      <c r="O149" s="11"/>
      <c r="P149" s="11" t="e">
        <f>VLOOKUP(Table2[[#This Row],[500m Place Race1]],Races!$F$3:$G$30,2,0)</f>
        <v>#N/A</v>
      </c>
      <c r="Q149" s="37"/>
      <c r="R149" s="11"/>
      <c r="S149" s="11" t="e">
        <f>VLOOKUP(Table2[[#This Row],[200m Place Race1]],Races!$F$3:$G$30,2,0)</f>
        <v>#N/A</v>
      </c>
      <c r="T149" s="37" t="e">
        <f>Table2[[#This Row],[200m Points1]]+Table2[[#This Row],[500m Points 1]]+Table2[[#This Row],[LD Points1]]</f>
        <v>#N/A</v>
      </c>
      <c r="U149" s="11"/>
      <c r="V149" s="8"/>
      <c r="W149" s="37"/>
      <c r="X149" s="11"/>
      <c r="Y149" s="7" t="e">
        <f>VLOOKUP(Table2[[#This Row],[LD Place Race 2]],Races!$F$3:$G$30,2,0)</f>
        <v>#N/A</v>
      </c>
      <c r="Z149" s="37"/>
      <c r="AA149" s="11"/>
      <c r="AB149" s="7" t="e">
        <f>VLOOKUP(Table2[[#This Row],[500m Place Race 2]],Races!$F$3:$G$30,2,0)</f>
        <v>#N/A</v>
      </c>
      <c r="AC149" s="37"/>
      <c r="AD149" s="11"/>
      <c r="AE149" s="7" t="e">
        <f>VLOOKUP(Table2[[#This Row],[200m Race 2 Place]],Races!$F$3:$G$30,2,0)</f>
        <v>#N/A</v>
      </c>
      <c r="AF149" s="11"/>
      <c r="AG149" s="37"/>
      <c r="AH149" s="11" t="e">
        <f>VLOOKUP(Table2[[#This Row],[100m Place Race 2]],Races!$F$3:$G$30,2,0)</f>
        <v>#N/A</v>
      </c>
      <c r="AI149" s="11" t="e">
        <f>Table2[[#This Row],[100m POINTS Race 2]]+Table2[[#This Row],[200m POINTS RACE 2]]+Table2[[#This Row],[500m Points Race 2]]+Table2[[#This Row],[LD Points Race 2]]</f>
        <v>#N/A</v>
      </c>
      <c r="AJ149" s="11"/>
      <c r="AK149" s="11"/>
      <c r="AL149" s="37"/>
      <c r="AM149" s="11"/>
      <c r="AN149" s="37"/>
      <c r="AO149" s="11"/>
      <c r="AP149" s="37"/>
      <c r="AQ149" s="11" t="e">
        <f>VLOOKUP(Table2[[#This Row],[500m Position]],Races!$F$3:$G$30,2,0)</f>
        <v>#N/A</v>
      </c>
      <c r="AR149" s="37"/>
      <c r="AS149" s="11"/>
      <c r="AT149" s="37" t="e">
        <f>VLOOKUP(Table2[[#This Row],[200m Position Race 4]],Races!$F$3:$G$30,2,0)</f>
        <v>#N/A</v>
      </c>
      <c r="AU149" s="11"/>
      <c r="AV149" s="37"/>
      <c r="AW149" s="11" t="e">
        <f>VLOOKUP(Table2[[#This Row],[100m Position Race 4 ]],Races!$F$3:$G$30,2,0)</f>
        <v>#N/A</v>
      </c>
      <c r="AX149" s="11" t="e">
        <f>Table2[[#This Row],[100m Points Race 4 ]]+Table2[[#This Row],[200m Points Race 4]]+Table2[[#This Row],[500m Points]]</f>
        <v>#N/A</v>
      </c>
      <c r="AY149" s="11"/>
      <c r="AZ149" s="11"/>
      <c r="BA149" s="37"/>
      <c r="BB149" s="37"/>
      <c r="BC149" s="11"/>
      <c r="BD149" s="37"/>
      <c r="BE149" s="11"/>
      <c r="BF149" s="37"/>
      <c r="BG149" s="11"/>
      <c r="BH149" s="37"/>
      <c r="BI149" s="11"/>
      <c r="BJ149" s="37"/>
      <c r="BK149" s="11"/>
      <c r="BL149" s="37"/>
      <c r="BM149" s="11"/>
      <c r="BN149" s="37"/>
      <c r="BO149" s="11"/>
      <c r="BP149" s="37"/>
      <c r="BQ149" s="11"/>
      <c r="BR149" s="37"/>
      <c r="BS149" s="11"/>
      <c r="BT149" s="37"/>
      <c r="BU149" s="11"/>
      <c r="BV14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49" s="9">
        <f>Table2[[#This Row],[Final Points race 1]]+Table2[[#This Row],[Final Points race 2]]+Table2[[#This Row],[Final POINTS Race 4 ]]+Table2[[#This Row],[Final POINTS Race 5]]+Table2[[#This Row],[Final POINTS Race 6]]</f>
        <v>0</v>
      </c>
      <c r="BX1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4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50" spans="1:78" s="42" customFormat="1" ht="16.5" customHeight="1" thickBot="1">
      <c r="A150" s="10">
        <v>14</v>
      </c>
      <c r="B150" s="189" t="s">
        <v>9</v>
      </c>
      <c r="C150" s="185" t="s">
        <v>325</v>
      </c>
      <c r="D150" s="19">
        <v>38253</v>
      </c>
      <c r="E150" s="10" t="s">
        <v>734</v>
      </c>
      <c r="F150" s="10" t="s">
        <v>76</v>
      </c>
      <c r="G150" s="10" t="s">
        <v>13</v>
      </c>
      <c r="H150" s="201">
        <v>10140</v>
      </c>
      <c r="I150" s="93">
        <f>VLOOKUP(Table2[[#This Row],[GCU Number]],'race 5'!$B$2:$G$48,1,0)</f>
        <v>10140</v>
      </c>
      <c r="J150" s="11">
        <v>85</v>
      </c>
      <c r="K150" s="11" t="s">
        <v>968</v>
      </c>
      <c r="L150" s="11">
        <v>2</v>
      </c>
      <c r="M150" s="11">
        <f>VLOOKUP(Table2[[#This Row],[LD Place Race1]],Races!$F$3:$G$30,2,0)</f>
        <v>22</v>
      </c>
      <c r="N150" s="11" t="s">
        <v>862</v>
      </c>
      <c r="O150" s="11">
        <v>2</v>
      </c>
      <c r="P150" s="11">
        <f>VLOOKUP(Table2[[#This Row],[500m Place Race1]],Races!$F$3:$G$30,2,0)</f>
        <v>22</v>
      </c>
      <c r="Q150" s="11" t="s">
        <v>922</v>
      </c>
      <c r="R150" s="11">
        <v>3</v>
      </c>
      <c r="S150" s="11">
        <f>VLOOKUP(Table2[[#This Row],[200m Place Race1]],Races!$F$3:$G$30,2,0)</f>
        <v>19</v>
      </c>
      <c r="T150" s="11">
        <f>Table2[[#This Row],[200m Points1]]+Table2[[#This Row],[500m Points 1]]+Table2[[#This Row],[LD Points1]]</f>
        <v>63</v>
      </c>
      <c r="U150" s="11">
        <v>2</v>
      </c>
      <c r="V150" s="8">
        <f>VLOOKUP(Table2[[#This Row],[Final Place RACE 1]],Races!$F$3:$G$28,2,0)</f>
        <v>22</v>
      </c>
      <c r="W150" s="37" t="s">
        <v>1292</v>
      </c>
      <c r="X150" s="11">
        <v>1</v>
      </c>
      <c r="Y150" s="7">
        <f>VLOOKUP(Table2[[#This Row],[LD Place Race 2]],Races!$F$3:$G$30,2,0)</f>
        <v>26</v>
      </c>
      <c r="Z150" s="37" t="s">
        <v>1400</v>
      </c>
      <c r="AA150" s="11">
        <v>1</v>
      </c>
      <c r="AB150" s="7">
        <f>VLOOKUP(Table2[[#This Row],[500m Place Race 2]],Races!$F$3:$G$30,2,0)</f>
        <v>26</v>
      </c>
      <c r="AC150" s="280">
        <v>51.7</v>
      </c>
      <c r="AD150" s="11">
        <v>1</v>
      </c>
      <c r="AE150" s="7">
        <f>VLOOKUP(Table2[[#This Row],[200m Race 2 Place]],Races!$F$3:$G$30,2,0)</f>
        <v>26</v>
      </c>
      <c r="AF150" s="300">
        <v>24.27</v>
      </c>
      <c r="AG150" s="37">
        <v>1</v>
      </c>
      <c r="AH150" s="11">
        <f>VLOOKUP(Table2[[#This Row],[100m Place Race 2]],Races!$F$3:$G$30,2,0)</f>
        <v>26</v>
      </c>
      <c r="AI150" s="11">
        <f>Table2[[#This Row],[100m POINTS Race 2]]+Table2[[#This Row],[200m POINTS RACE 2]]+Table2[[#This Row],[500m Points Race 2]]+Table2[[#This Row],[LD Points Race 2]]</f>
        <v>104</v>
      </c>
      <c r="AJ150" s="11">
        <v>1</v>
      </c>
      <c r="AK150" s="11">
        <f>VLOOKUP(Table2[[#This Row],[Race 2 Overall Position]],Races!$F$3:$G$30,2,0)</f>
        <v>26</v>
      </c>
      <c r="AL150" s="11"/>
      <c r="AM150" s="11"/>
      <c r="AN150" s="11"/>
      <c r="AO150" s="11" t="s">
        <v>1689</v>
      </c>
      <c r="AP150" s="11">
        <v>1</v>
      </c>
      <c r="AQ150" s="11">
        <f>VLOOKUP(Table2[[#This Row],[500m Position]],Races!$F$3:$G$30,2,0)</f>
        <v>26</v>
      </c>
      <c r="AR150" s="269">
        <v>58.5</v>
      </c>
      <c r="AS150" s="11">
        <v>1</v>
      </c>
      <c r="AT150" s="11">
        <f>VLOOKUP(Table2[[#This Row],[200m Position Race 4]],Races!$F$3:$G$30,2,0)</f>
        <v>26</v>
      </c>
      <c r="AU150" s="269">
        <v>28.71</v>
      </c>
      <c r="AV150" s="11">
        <v>1</v>
      </c>
      <c r="AW150" s="11">
        <f>VLOOKUP(Table2[[#This Row],[100m Position Race 4 ]],Races!$F$3:$G$30,2,0)</f>
        <v>26</v>
      </c>
      <c r="AX150" s="11">
        <f>Table2[[#This Row],[100m Points Race 4 ]]+Table2[[#This Row],[200m Points Race 4]]+Table2[[#This Row],[500m Points]]</f>
        <v>78</v>
      </c>
      <c r="AY150" s="11">
        <v>1</v>
      </c>
      <c r="AZ150" s="11">
        <f>VLOOKUP(Table2[[#This Row],[Total Position Race 4]],Races!$F$3:$G$30,2,0)</f>
        <v>26</v>
      </c>
      <c r="BA150" s="11" t="s">
        <v>1977</v>
      </c>
      <c r="BB150" s="11">
        <v>1</v>
      </c>
      <c r="BC150" s="11">
        <f>VLOOKUP(Table2[[#This Row],[Total Position Race 5]],Races!$F$3:$G$30,2,0)</f>
        <v>26</v>
      </c>
      <c r="BD150" s="11" t="s">
        <v>2057</v>
      </c>
      <c r="BE150" s="11">
        <v>1</v>
      </c>
      <c r="BF150" s="11">
        <f>VLOOKUP(Table2[[#This Row],[Total Position Race 6]],Races!$F$3:$G$30,2,0)</f>
        <v>26</v>
      </c>
      <c r="BG150" s="11"/>
      <c r="BH150" s="11"/>
      <c r="BI150" s="11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/>
      <c r="BU150" s="11"/>
      <c r="BV15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50" s="9">
        <f>Table2[[#This Row],[Final Points race 1]]+Table2[[#This Row],[Final Points race 2]]+Table2[[#This Row],[Final POINTS Race 4 ]]+Table2[[#This Row],[Final POINTS Race 5]]+Table2[[#This Row],[Final POINTS Race 6]]</f>
        <v>126</v>
      </c>
      <c r="BX15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5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5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126</v>
      </c>
    </row>
    <row r="151" spans="1:78" s="42" customFormat="1" ht="16.5" hidden="1" customHeight="1" thickBot="1">
      <c r="A151" s="10">
        <v>14</v>
      </c>
      <c r="B151" s="6" t="s">
        <v>9</v>
      </c>
      <c r="C151" s="185" t="s">
        <v>715</v>
      </c>
      <c r="D151" s="19">
        <v>38193</v>
      </c>
      <c r="E151" s="61" t="s">
        <v>76</v>
      </c>
      <c r="F151" s="61" t="s">
        <v>76</v>
      </c>
      <c r="G151" s="87" t="s">
        <v>69</v>
      </c>
      <c r="H151" s="191"/>
      <c r="I151" s="93" t="e">
        <f>VLOOKUP(Table2[[#This Row],[GCU Number]],'race 5'!$B$2:$G$48,1,0)</f>
        <v>#N/A</v>
      </c>
      <c r="J151" s="11">
        <v>10</v>
      </c>
      <c r="K151" s="78"/>
      <c r="L151" s="11"/>
      <c r="M151" s="11" t="e">
        <f>VLOOKUP(Table2[[#This Row],[LD Place Race1]],Races!$F$3:$G$30,2,0)</f>
        <v>#N/A</v>
      </c>
      <c r="N151" s="11"/>
      <c r="O151" s="11"/>
      <c r="P151" s="11" t="e">
        <f>VLOOKUP(Table2[[#This Row],[500m Place Race1]],Races!$F$3:$G$30,2,0)</f>
        <v>#N/A</v>
      </c>
      <c r="Q151" s="78"/>
      <c r="R151" s="11"/>
      <c r="S151" s="11" t="e">
        <f>VLOOKUP(Table2[[#This Row],[200m Place Race1]],Races!$F$3:$G$30,2,0)</f>
        <v>#N/A</v>
      </c>
      <c r="T151" s="78" t="e">
        <f>Table2[[#This Row],[200m Points1]]+Table2[[#This Row],[500m Points 1]]+Table2[[#This Row],[LD Points1]]</f>
        <v>#N/A</v>
      </c>
      <c r="U151" s="11"/>
      <c r="V151" s="8"/>
      <c r="W151" s="84"/>
      <c r="X151" s="7"/>
      <c r="Y151" s="9" t="e">
        <f>VLOOKUP(Table2[[#This Row],[LD Place Race 2]],Races!$F$3:$G$30,2,0)</f>
        <v>#N/A</v>
      </c>
      <c r="Z151" s="84"/>
      <c r="AA151" s="7"/>
      <c r="AB151" s="9" t="e">
        <f>VLOOKUP(Table2[[#This Row],[500m Place Race 2]],Races!$F$3:$G$30,2,0)</f>
        <v>#N/A</v>
      </c>
      <c r="AC151" s="84"/>
      <c r="AD151" s="7"/>
      <c r="AE151" s="9" t="e">
        <f>VLOOKUP(Table2[[#This Row],[200m Race 2 Place]],Races!$F$3:$G$30,2,0)</f>
        <v>#N/A</v>
      </c>
      <c r="AF151" s="11"/>
      <c r="AG151" s="84"/>
      <c r="AH151" s="11" t="e">
        <f>VLOOKUP(Table2[[#This Row],[100m Place Race 2]],Races!$F$3:$G$30,2,0)</f>
        <v>#N/A</v>
      </c>
      <c r="AI151" s="11" t="e">
        <f>Table2[[#This Row],[100m POINTS Race 2]]+Table2[[#This Row],[200m POINTS RACE 2]]+Table2[[#This Row],[500m Points Race 2]]+Table2[[#This Row],[LD Points Race 2]]</f>
        <v>#N/A</v>
      </c>
      <c r="AJ151" s="11"/>
      <c r="AK151" s="9"/>
      <c r="AL151" s="78"/>
      <c r="AM151" s="11"/>
      <c r="AN151" s="78"/>
      <c r="AO151" s="11" t="s">
        <v>1706</v>
      </c>
      <c r="AP151" s="78">
        <v>6</v>
      </c>
      <c r="AQ151" s="11">
        <f>VLOOKUP(Table2[[#This Row],[500m Position]],Races!$F$3:$G$30,2,0)</f>
        <v>15</v>
      </c>
      <c r="AR151" s="78" t="s">
        <v>1774</v>
      </c>
      <c r="AS151" s="11">
        <v>5</v>
      </c>
      <c r="AT151" s="78">
        <f>VLOOKUP(Table2[[#This Row],[200m Position Race 4]],Races!$F$3:$G$30,2,0)</f>
        <v>16</v>
      </c>
      <c r="AU151" s="269">
        <v>34.369999999999997</v>
      </c>
      <c r="AV151" s="78">
        <v>6</v>
      </c>
      <c r="AW151" s="11">
        <f>VLOOKUP(Table2[[#This Row],[100m Position Race 4 ]],Races!$F$3:$G$30,2,0)</f>
        <v>15</v>
      </c>
      <c r="AX151" s="11">
        <f>Table2[[#This Row],[100m Points Race 4 ]]+Table2[[#This Row],[200m Points Race 4]]+Table2[[#This Row],[500m Points]]</f>
        <v>46</v>
      </c>
      <c r="AY151" s="11">
        <v>5</v>
      </c>
      <c r="AZ151" s="11">
        <f>VLOOKUP(Table2[[#This Row],[Total Position Race 4]],Races!$F$3:$G$30,2,0)</f>
        <v>16</v>
      </c>
      <c r="BA151" s="78"/>
      <c r="BB151" s="78"/>
      <c r="BC151" s="11"/>
      <c r="BD151" s="78"/>
      <c r="BE151" s="11"/>
      <c r="BF151" s="78"/>
      <c r="BG151" s="11"/>
      <c r="BH151" s="78"/>
      <c r="BI151" s="11"/>
      <c r="BJ151" s="78"/>
      <c r="BK151" s="11"/>
      <c r="BL151" s="78"/>
      <c r="BM151" s="11"/>
      <c r="BN151" s="78"/>
      <c r="BO151" s="11"/>
      <c r="BP151" s="78"/>
      <c r="BQ151" s="11"/>
      <c r="BR151" s="78"/>
      <c r="BS151" s="11"/>
      <c r="BT151" s="78"/>
      <c r="BU151" s="11"/>
      <c r="BV15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51" s="9">
        <f>Table2[[#This Row],[Final Points race 1]]+Table2[[#This Row],[Final Points race 2]]+Table2[[#This Row],[Final POINTS Race 4 ]]+Table2[[#This Row],[Final POINTS Race 5]]+Table2[[#This Row],[Final POINTS Race 6]]</f>
        <v>16</v>
      </c>
      <c r="BX15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5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5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16</v>
      </c>
    </row>
    <row r="152" spans="1:78" s="42" customFormat="1" ht="16.5" hidden="1" customHeight="1" thickBot="1">
      <c r="A152" s="10">
        <v>14</v>
      </c>
      <c r="B152" s="189" t="s">
        <v>9</v>
      </c>
      <c r="C152" s="185" t="s">
        <v>1620</v>
      </c>
      <c r="D152" s="124"/>
      <c r="E152" s="124" t="s">
        <v>466</v>
      </c>
      <c r="F152" s="10" t="s">
        <v>76</v>
      </c>
      <c r="G152" s="10" t="s">
        <v>13</v>
      </c>
      <c r="H152" s="201">
        <v>10649</v>
      </c>
      <c r="I152" s="93">
        <f>VLOOKUP(Table2[[#This Row],[GCU Number]],'race 5'!$B$2:$G$48,1,0)</f>
        <v>10649</v>
      </c>
      <c r="J152" s="11">
        <v>26</v>
      </c>
      <c r="K152" s="78"/>
      <c r="L152" s="11"/>
      <c r="M152" s="11"/>
      <c r="N152" s="11"/>
      <c r="O152" s="11"/>
      <c r="P152" s="11"/>
      <c r="Q152" s="78"/>
      <c r="R152" s="11"/>
      <c r="S152" s="11"/>
      <c r="T152" s="78"/>
      <c r="U152" s="11"/>
      <c r="V152" s="8"/>
      <c r="W152" s="78"/>
      <c r="X152" s="11"/>
      <c r="Y152" s="8"/>
      <c r="Z152" s="78"/>
      <c r="AA152" s="11"/>
      <c r="AB152" s="8"/>
      <c r="AC152" s="78"/>
      <c r="AD152" s="11"/>
      <c r="AE152" s="8"/>
      <c r="AF152" s="11"/>
      <c r="AG152" s="78"/>
      <c r="AH152" s="11"/>
      <c r="AI152" s="11"/>
      <c r="AJ152" s="11"/>
      <c r="AK152" s="9"/>
      <c r="AL152" s="78"/>
      <c r="AM152" s="11"/>
      <c r="AN152" s="78"/>
      <c r="AO152" s="11" t="s">
        <v>1693</v>
      </c>
      <c r="AP152" s="78">
        <v>10</v>
      </c>
      <c r="AQ152" s="11">
        <f>VLOOKUP(Table2[[#This Row],[500m Position]],Races!$F$3:$G$30,2,0)</f>
        <v>11</v>
      </c>
      <c r="AR152" s="78" t="s">
        <v>1765</v>
      </c>
      <c r="AS152" s="11">
        <v>7</v>
      </c>
      <c r="AT152" s="78">
        <f>VLOOKUP(Table2[[#This Row],[200m Position Race 4]],Races!$F$3:$G$30,2,0)</f>
        <v>14</v>
      </c>
      <c r="AU152" s="269">
        <v>41.2</v>
      </c>
      <c r="AV152" s="78">
        <v>9</v>
      </c>
      <c r="AW152" s="11">
        <f>VLOOKUP(Table2[[#This Row],[100m Position Race 4 ]],Races!$F$3:$G$30,2,0)</f>
        <v>12</v>
      </c>
      <c r="AX152" s="11">
        <f>Table2[[#This Row],[100m Points Race 4 ]]+Table2[[#This Row],[200m Points Race 4]]+Table2[[#This Row],[500m Points]]</f>
        <v>37</v>
      </c>
      <c r="AY152" s="11">
        <v>8</v>
      </c>
      <c r="AZ152" s="11">
        <f>VLOOKUP(Table2[[#This Row],[Total Position Race 4]],Races!$F$3:$G$30,2,0)</f>
        <v>13</v>
      </c>
      <c r="BA152" s="78"/>
      <c r="BB152" s="78"/>
      <c r="BC152" s="11"/>
      <c r="BD152" s="78"/>
      <c r="BE152" s="11"/>
      <c r="BF152" s="78"/>
      <c r="BG152" s="11"/>
      <c r="BH152" s="78"/>
      <c r="BI152" s="11"/>
      <c r="BJ152" s="78"/>
      <c r="BK152" s="11"/>
      <c r="BL152" s="78"/>
      <c r="BM152" s="11"/>
      <c r="BN152" s="78"/>
      <c r="BO152" s="11"/>
      <c r="BP152" s="78"/>
      <c r="BQ152" s="11"/>
      <c r="BR152" s="78"/>
      <c r="BS152" s="11"/>
      <c r="BT152" s="78"/>
      <c r="BU152" s="11"/>
      <c r="BV15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152" s="9">
        <f>Table2[[#This Row],[Final Points race 1]]+Table2[[#This Row],[Final Points race 2]]+Table2[[#This Row],[Final POINTS Race 4 ]]+Table2[[#This Row],[Final POINTS Race 5]]+Table2[[#This Row],[Final POINTS Race 6]]</f>
        <v>13</v>
      </c>
      <c r="BX152" s="9" t="e">
        <f>SMALL(#REF!,1)</f>
        <v>#REF!</v>
      </c>
      <c r="BY152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52" s="9">
        <f>IF(Table2[[#This Row],[Races completed]]=$BZ$1,Table2[[#This Row],[Total Points 2018]]-Table2[[#This Row],[Lowest]],Table2[[#This Row],[Total Points 2018]])</f>
        <v>13</v>
      </c>
    </row>
    <row r="153" spans="1:78" s="42" customFormat="1" ht="16.5" hidden="1" customHeight="1" thickBot="1">
      <c r="A153" s="10">
        <v>14</v>
      </c>
      <c r="B153" s="6" t="s">
        <v>9</v>
      </c>
      <c r="C153" s="185" t="s">
        <v>198</v>
      </c>
      <c r="D153" s="19">
        <v>38681</v>
      </c>
      <c r="E153" s="6" t="s">
        <v>197</v>
      </c>
      <c r="F153" s="6" t="s">
        <v>76</v>
      </c>
      <c r="G153" s="28" t="s">
        <v>13</v>
      </c>
      <c r="H153" s="191"/>
      <c r="I153" s="93" t="e">
        <f>VLOOKUP(Table2[[#This Row],[GCU Number]],'race 5'!$B$2:$G$48,1,0)</f>
        <v>#N/A</v>
      </c>
      <c r="J153" s="11"/>
      <c r="K153" s="37"/>
      <c r="L153" s="11"/>
      <c r="M153" s="11" t="e">
        <f>VLOOKUP(Table2[[#This Row],[LD Place Race1]],Races!$F$3:$G$30,2,0)</f>
        <v>#N/A</v>
      </c>
      <c r="N153" s="11"/>
      <c r="O153" s="11"/>
      <c r="P153" s="11" t="e">
        <f>VLOOKUP(Table2[[#This Row],[500m Place Race1]],Races!$F$3:$G$30,2,0)</f>
        <v>#N/A</v>
      </c>
      <c r="Q153" s="37"/>
      <c r="R153" s="11"/>
      <c r="S153" s="11" t="e">
        <f>VLOOKUP(Table2[[#This Row],[200m Place Race1]],Races!$F$3:$G$30,2,0)</f>
        <v>#N/A</v>
      </c>
      <c r="T153" s="37" t="e">
        <f>Table2[[#This Row],[200m Points1]]+Table2[[#This Row],[500m Points 1]]+Table2[[#This Row],[LD Points1]]</f>
        <v>#N/A</v>
      </c>
      <c r="U153" s="11"/>
      <c r="V153" s="8"/>
      <c r="W153" s="37"/>
      <c r="X153" s="11"/>
      <c r="Y153" s="7" t="e">
        <f>VLOOKUP(Table2[[#This Row],[LD Place Race 2]],Races!$F$3:$G$30,2,0)</f>
        <v>#N/A</v>
      </c>
      <c r="Z153" s="37"/>
      <c r="AA153" s="11"/>
      <c r="AB153" s="7" t="e">
        <f>VLOOKUP(Table2[[#This Row],[500m Place Race 2]],Races!$F$3:$G$30,2,0)</f>
        <v>#N/A</v>
      </c>
      <c r="AC153" s="37"/>
      <c r="AD153" s="11"/>
      <c r="AE153" s="7" t="e">
        <f>VLOOKUP(Table2[[#This Row],[200m Race 2 Place]],Races!$F$3:$G$30,2,0)</f>
        <v>#N/A</v>
      </c>
      <c r="AF153" s="11"/>
      <c r="AG153" s="37"/>
      <c r="AH153" s="11" t="e">
        <f>VLOOKUP(Table2[[#This Row],[100m Place Race 2]],Races!$F$3:$G$30,2,0)</f>
        <v>#N/A</v>
      </c>
      <c r="AI153" s="11" t="e">
        <f>Table2[[#This Row],[100m POINTS Race 2]]+Table2[[#This Row],[200m POINTS RACE 2]]+Table2[[#This Row],[500m Points Race 2]]+Table2[[#This Row],[LD Points Race 2]]</f>
        <v>#N/A</v>
      </c>
      <c r="AJ153" s="11"/>
      <c r="AK153" s="11"/>
      <c r="AL153" s="37"/>
      <c r="AM153" s="11"/>
      <c r="AN153" s="37"/>
      <c r="AO153" s="11"/>
      <c r="AP153" s="37"/>
      <c r="AQ153" s="11" t="e">
        <f>VLOOKUP(Table2[[#This Row],[500m Position]],Races!$F$3:$G$30,2,0)</f>
        <v>#N/A</v>
      </c>
      <c r="AR153" s="37"/>
      <c r="AS153" s="11"/>
      <c r="AT153" s="37" t="e">
        <f>VLOOKUP(Table2[[#This Row],[200m Position Race 4]],Races!$F$3:$G$30,2,0)</f>
        <v>#N/A</v>
      </c>
      <c r="AU153" s="11"/>
      <c r="AV153" s="37"/>
      <c r="AW153" s="11" t="e">
        <f>VLOOKUP(Table2[[#This Row],[100m Position Race 4 ]],Races!$F$3:$G$30,2,0)</f>
        <v>#N/A</v>
      </c>
      <c r="AX153" s="11" t="e">
        <f>Table2[[#This Row],[100m Points Race 4 ]]+Table2[[#This Row],[200m Points Race 4]]+Table2[[#This Row],[500m Points]]</f>
        <v>#N/A</v>
      </c>
      <c r="AY153" s="11"/>
      <c r="AZ153" s="11"/>
      <c r="BA153" s="37"/>
      <c r="BB153" s="37"/>
      <c r="BC153" s="11"/>
      <c r="BD153" s="37"/>
      <c r="BE153" s="11"/>
      <c r="BF153" s="37"/>
      <c r="BG153" s="11"/>
      <c r="BH153" s="37"/>
      <c r="BI153" s="11"/>
      <c r="BJ153" s="37"/>
      <c r="BK153" s="11"/>
      <c r="BL153" s="37"/>
      <c r="BM153" s="11"/>
      <c r="BN153" s="37"/>
      <c r="BO153" s="11"/>
      <c r="BP153" s="37"/>
      <c r="BQ153" s="11"/>
      <c r="BR153" s="37"/>
      <c r="BS153" s="11"/>
      <c r="BT153" s="37"/>
      <c r="BU153" s="11"/>
      <c r="BV15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53" s="9">
        <f>Table2[[#This Row],[Final Points race 1]]+Table2[[#This Row],[Final Points race 2]]+Table2[[#This Row],[Final POINTS Race 4 ]]+Table2[[#This Row],[Final POINTS Race 5]]+Table2[[#This Row],[Final POINTS Race 6]]</f>
        <v>0</v>
      </c>
      <c r="BX1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5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54" spans="1:78" s="42" customFormat="1" ht="16.5" hidden="1" customHeight="1" thickBot="1">
      <c r="A154" s="10">
        <v>14</v>
      </c>
      <c r="B154" s="6" t="s">
        <v>9</v>
      </c>
      <c r="C154" s="185" t="s">
        <v>520</v>
      </c>
      <c r="D154" s="99">
        <v>38121</v>
      </c>
      <c r="E154" s="61" t="s">
        <v>76</v>
      </c>
      <c r="F154" s="61" t="s">
        <v>76</v>
      </c>
      <c r="G154" s="87" t="s">
        <v>69</v>
      </c>
      <c r="H154" s="191"/>
      <c r="I154" s="93" t="e">
        <f>VLOOKUP(Table2[[#This Row],[GCU Number]],'race 5'!$B$2:$G$48,1,0)</f>
        <v>#N/A</v>
      </c>
      <c r="J154" s="11">
        <v>13</v>
      </c>
      <c r="K154" s="78"/>
      <c r="L154" s="11"/>
      <c r="M154" s="11" t="e">
        <f>VLOOKUP(Table2[[#This Row],[LD Place Race1]],Races!$F$3:$G$30,2,0)</f>
        <v>#N/A</v>
      </c>
      <c r="N154" s="11"/>
      <c r="O154" s="11"/>
      <c r="P154" s="11" t="e">
        <f>VLOOKUP(Table2[[#This Row],[500m Place Race1]],Races!$F$3:$G$30,2,0)</f>
        <v>#N/A</v>
      </c>
      <c r="Q154" s="78"/>
      <c r="R154" s="11"/>
      <c r="S154" s="11" t="e">
        <f>VLOOKUP(Table2[[#This Row],[200m Place Race1]],Races!$F$3:$G$30,2,0)</f>
        <v>#N/A</v>
      </c>
      <c r="T154" s="78" t="e">
        <f>Table2[[#This Row],[200m Points1]]+Table2[[#This Row],[500m Points 1]]+Table2[[#This Row],[LD Points1]]</f>
        <v>#N/A</v>
      </c>
      <c r="U154" s="11"/>
      <c r="V154" s="8"/>
      <c r="W154" s="78"/>
      <c r="X154" s="11"/>
      <c r="Y154" s="8" t="e">
        <f>VLOOKUP(Table2[[#This Row],[LD Place Race 2]],Races!$F$3:$G$30,2,0)</f>
        <v>#N/A</v>
      </c>
      <c r="Z154" s="78"/>
      <c r="AA154" s="11"/>
      <c r="AB154" s="8" t="e">
        <f>VLOOKUP(Table2[[#This Row],[500m Place Race 2]],Races!$F$3:$G$30,2,0)</f>
        <v>#N/A</v>
      </c>
      <c r="AC154" s="78"/>
      <c r="AD154" s="11"/>
      <c r="AE154" s="8" t="e">
        <f>VLOOKUP(Table2[[#This Row],[200m Race 2 Place]],Races!$F$3:$G$30,2,0)</f>
        <v>#N/A</v>
      </c>
      <c r="AF154" s="11"/>
      <c r="AG154" s="78"/>
      <c r="AH154" s="11" t="e">
        <f>VLOOKUP(Table2[[#This Row],[100m Place Race 2]],Races!$F$3:$G$30,2,0)</f>
        <v>#N/A</v>
      </c>
      <c r="AI154" s="11" t="e">
        <f>Table2[[#This Row],[100m POINTS Race 2]]+Table2[[#This Row],[200m POINTS RACE 2]]+Table2[[#This Row],[500m Points Race 2]]+Table2[[#This Row],[LD Points Race 2]]</f>
        <v>#N/A</v>
      </c>
      <c r="AJ154" s="11"/>
      <c r="AK154" s="9"/>
      <c r="AL154" s="78"/>
      <c r="AM154" s="11"/>
      <c r="AN154" s="78"/>
      <c r="AO154" s="11" t="s">
        <v>1708</v>
      </c>
      <c r="AP154" s="78">
        <v>9</v>
      </c>
      <c r="AQ154" s="11">
        <f>VLOOKUP(Table2[[#This Row],[500m Position]],Races!$F$3:$G$30,2,0)</f>
        <v>12</v>
      </c>
      <c r="AR154" s="78" t="s">
        <v>1775</v>
      </c>
      <c r="AS154" s="11">
        <v>10</v>
      </c>
      <c r="AT154" s="78">
        <f>VLOOKUP(Table2[[#This Row],[200m Position Race 4]],Races!$F$3:$G$30,2,0)</f>
        <v>11</v>
      </c>
      <c r="AU154" s="269">
        <v>42.45</v>
      </c>
      <c r="AV154" s="78">
        <v>10</v>
      </c>
      <c r="AW154" s="11">
        <f>VLOOKUP(Table2[[#This Row],[100m Position Race 4 ]],Races!$F$3:$G$30,2,0)</f>
        <v>11</v>
      </c>
      <c r="AX154" s="11">
        <f>Table2[[#This Row],[100m Points Race 4 ]]+Table2[[#This Row],[200m Points Race 4]]+Table2[[#This Row],[500m Points]]</f>
        <v>34</v>
      </c>
      <c r="AY154" s="11">
        <v>10</v>
      </c>
      <c r="AZ154" s="11">
        <f>VLOOKUP(Table2[[#This Row],[Total Position Race 4]],Races!$F$3:$G$30,2,0)</f>
        <v>11</v>
      </c>
      <c r="BA154" s="78"/>
      <c r="BB154" s="78"/>
      <c r="BC154" s="11"/>
      <c r="BD154" s="78"/>
      <c r="BE154" s="11"/>
      <c r="BF154" s="78"/>
      <c r="BG154" s="11"/>
      <c r="BH154" s="78"/>
      <c r="BI154" s="11"/>
      <c r="BJ154" s="78"/>
      <c r="BK154" s="11"/>
      <c r="BL154" s="78"/>
      <c r="BM154" s="11"/>
      <c r="BN154" s="78"/>
      <c r="BO154" s="11"/>
      <c r="BP154" s="78"/>
      <c r="BQ154" s="11"/>
      <c r="BR154" s="78"/>
      <c r="BS154" s="11"/>
      <c r="BT154" s="78"/>
      <c r="BU154" s="11"/>
      <c r="BV15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54" s="9">
        <f>Table2[[#This Row],[Final Points race 1]]+Table2[[#This Row],[Final Points race 2]]+Table2[[#This Row],[Final POINTS Race 4 ]]+Table2[[#This Row],[Final POINTS Race 5]]+Table2[[#This Row],[Final POINTS Race 6]]</f>
        <v>11</v>
      </c>
      <c r="BX1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5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11</v>
      </c>
    </row>
    <row r="155" spans="1:78" s="42" customFormat="1" ht="16.5" hidden="1" customHeight="1" thickBot="1">
      <c r="A155" s="10">
        <v>14</v>
      </c>
      <c r="B155" s="6" t="s">
        <v>9</v>
      </c>
      <c r="C155" s="185" t="s">
        <v>1602</v>
      </c>
      <c r="D155" s="19"/>
      <c r="E155" s="10"/>
      <c r="F155" s="10"/>
      <c r="G155" s="10" t="s">
        <v>18</v>
      </c>
      <c r="H155" s="201">
        <v>11443</v>
      </c>
      <c r="I155" s="93" t="e">
        <f>VLOOKUP(Table2[[#This Row],[GCU Number]],'race 5'!$B$2:$G$48,1,0)</f>
        <v>#N/A</v>
      </c>
      <c r="J155" s="11">
        <v>196</v>
      </c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8"/>
      <c r="W155" s="11"/>
      <c r="X155" s="11"/>
      <c r="Y155" s="7"/>
      <c r="Z155" s="11"/>
      <c r="AA155" s="11"/>
      <c r="AB155" s="7"/>
      <c r="AC155" s="11"/>
      <c r="AD155" s="11"/>
      <c r="AE155" s="7"/>
      <c r="AF155" s="11"/>
      <c r="AG155" s="11"/>
      <c r="AH155" s="11"/>
      <c r="AI155" s="11"/>
      <c r="AJ155" s="11"/>
      <c r="AK155" s="11"/>
      <c r="AL155" s="11"/>
      <c r="AM155" s="11"/>
      <c r="AN155" s="11"/>
      <c r="AO155" s="11" t="s">
        <v>1700</v>
      </c>
      <c r="AP155" s="11">
        <v>8</v>
      </c>
      <c r="AQ155" s="11">
        <f>VLOOKUP(Table2[[#This Row],[500m Position]],Races!$F$3:$G$30,2,0)</f>
        <v>13</v>
      </c>
      <c r="AR155" s="11" t="s">
        <v>1771</v>
      </c>
      <c r="AS155" s="11">
        <v>9</v>
      </c>
      <c r="AT155" s="11">
        <f>VLOOKUP(Table2[[#This Row],[200m Position Race 4]],Races!$F$3:$G$30,2,0)</f>
        <v>12</v>
      </c>
      <c r="AU155" s="269">
        <v>47.7</v>
      </c>
      <c r="AV155" s="11">
        <v>11</v>
      </c>
      <c r="AW155" s="11">
        <f>VLOOKUP(Table2[[#This Row],[100m Position Race 4 ]],Races!$F$3:$G$30,2,0)</f>
        <v>10</v>
      </c>
      <c r="AX155" s="11">
        <f>Table2[[#This Row],[100m Points Race 4 ]]+Table2[[#This Row],[200m Points Race 4]]+Table2[[#This Row],[500m Points]]</f>
        <v>35</v>
      </c>
      <c r="AY155" s="11">
        <v>9</v>
      </c>
      <c r="AZ155" s="11">
        <f>VLOOKUP(Table2[[#This Row],[Total Position Race 4]],Races!$F$3:$G$30,2,0)</f>
        <v>12</v>
      </c>
      <c r="BA155" s="11"/>
      <c r="BB155" s="11"/>
      <c r="BC155" s="11"/>
      <c r="BD155" s="11"/>
      <c r="BE155" s="11"/>
      <c r="BF155" s="11"/>
      <c r="BG155" s="11"/>
      <c r="BH155" s="11"/>
      <c r="BI155" s="11"/>
      <c r="BJ155" s="11"/>
      <c r="BK155" s="11"/>
      <c r="BL155" s="11"/>
      <c r="BM155" s="11"/>
      <c r="BN155" s="11"/>
      <c r="BO155" s="11"/>
      <c r="BP155" s="11"/>
      <c r="BQ155" s="11"/>
      <c r="BR155" s="11"/>
      <c r="BS155" s="11"/>
      <c r="BT155" s="11"/>
      <c r="BU155" s="11"/>
      <c r="BV155" s="9"/>
      <c r="BW155" s="9">
        <f>Table2[[#This Row],[Final Points race 1]]+Table2[[#This Row],[Final Points race 2]]+Table2[[#This Row],[Final POINTS Race 4 ]]+Table2[[#This Row],[Final POINTS Race 5]]+Table2[[#This Row],[Final POINTS Race 6]]</f>
        <v>12</v>
      </c>
      <c r="BX155" s="9"/>
      <c r="BY155" s="9"/>
      <c r="BZ155" s="117"/>
    </row>
    <row r="156" spans="1:78" s="42" customFormat="1" ht="16.5" hidden="1" customHeight="1" thickBot="1">
      <c r="A156" s="10">
        <v>14</v>
      </c>
      <c r="B156" s="189" t="s">
        <v>9</v>
      </c>
      <c r="C156" s="185" t="s">
        <v>369</v>
      </c>
      <c r="D156" s="19">
        <v>38177</v>
      </c>
      <c r="E156" s="10" t="s">
        <v>467</v>
      </c>
      <c r="F156" s="10" t="s">
        <v>76</v>
      </c>
      <c r="G156" s="10" t="s">
        <v>11</v>
      </c>
      <c r="H156" s="201">
        <v>3924</v>
      </c>
      <c r="I156" s="93" t="e">
        <f>VLOOKUP(Table2[[#This Row],[GCU Number]],'race 5'!$B$2:$G$48,1,0)</f>
        <v>#N/A</v>
      </c>
      <c r="J156" s="11">
        <v>44</v>
      </c>
      <c r="K156" s="11"/>
      <c r="L156" s="11"/>
      <c r="M156" s="11" t="e">
        <f>VLOOKUP(Table2[[#This Row],[LD Place Race1]],Races!$F$3:$G$30,2,0)</f>
        <v>#N/A</v>
      </c>
      <c r="N156" s="11"/>
      <c r="O156" s="11"/>
      <c r="P156" s="11" t="e">
        <f>VLOOKUP(Table2[[#This Row],[500m Place Race1]],Races!$F$3:$G$30,2,0)</f>
        <v>#N/A</v>
      </c>
      <c r="Q156" s="11"/>
      <c r="R156" s="11"/>
      <c r="S156" s="11" t="e">
        <f>VLOOKUP(Table2[[#This Row],[200m Place Race1]],Races!$F$3:$G$30,2,0)</f>
        <v>#N/A</v>
      </c>
      <c r="T156" s="11" t="e">
        <f>Table2[[#This Row],[200m Points1]]+Table2[[#This Row],[500m Points 1]]+Table2[[#This Row],[LD Points1]]</f>
        <v>#N/A</v>
      </c>
      <c r="U156" s="11"/>
      <c r="V156" s="8"/>
      <c r="W156" s="11"/>
      <c r="X156" s="11"/>
      <c r="Y156" s="8" t="e">
        <f>VLOOKUP(Table2[[#This Row],[LD Place Race 2]],Races!$F$3:$G$30,2,0)</f>
        <v>#N/A</v>
      </c>
      <c r="Z156" s="11"/>
      <c r="AA156" s="11"/>
      <c r="AB156" s="8" t="e">
        <f>VLOOKUP(Table2[[#This Row],[500m Place Race 2]],Races!$F$3:$G$30,2,0)</f>
        <v>#N/A</v>
      </c>
      <c r="AC156" s="11"/>
      <c r="AD156" s="11"/>
      <c r="AE156" s="8" t="e">
        <f>VLOOKUP(Table2[[#This Row],[200m Race 2 Place]],Races!$F$3:$G$30,2,0)</f>
        <v>#N/A</v>
      </c>
      <c r="AF156" s="9"/>
      <c r="AG156" s="11"/>
      <c r="AH156" s="11" t="e">
        <f>VLOOKUP(Table2[[#This Row],[100m Place Race 2]],Races!$F$3:$G$30,2,0)</f>
        <v>#N/A</v>
      </c>
      <c r="AI156" s="11" t="e">
        <f>Table2[[#This Row],[100m POINTS Race 2]]+Table2[[#This Row],[200m POINTS RACE 2]]+Table2[[#This Row],[500m Points Race 2]]+Table2[[#This Row],[LD Points Race 2]]</f>
        <v>#N/A</v>
      </c>
      <c r="AJ156" s="11"/>
      <c r="AK156" s="9"/>
      <c r="AL156" s="11"/>
      <c r="AM156" s="11"/>
      <c r="AN156" s="11"/>
      <c r="AO156" s="11"/>
      <c r="AP156" s="11"/>
      <c r="AQ156" s="11" t="e">
        <f>VLOOKUP(Table2[[#This Row],[500m Position]],Races!$F$3:$G$30,2,0)</f>
        <v>#N/A</v>
      </c>
      <c r="AR156" s="11"/>
      <c r="AS156" s="11"/>
      <c r="AT156" s="11" t="e">
        <f>VLOOKUP(Table2[[#This Row],[200m Position Race 4]],Races!$F$3:$G$30,2,0)</f>
        <v>#N/A</v>
      </c>
      <c r="AU156" s="11"/>
      <c r="AV156" s="11"/>
      <c r="AW156" s="11" t="e">
        <f>VLOOKUP(Table2[[#This Row],[100m Position Race 4 ]],Races!$F$3:$G$30,2,0)</f>
        <v>#N/A</v>
      </c>
      <c r="AX156" s="11" t="e">
        <f>Table2[[#This Row],[100m Points Race 4 ]]+Table2[[#This Row],[200m Points Race 4]]+Table2[[#This Row],[500m Points]]</f>
        <v>#N/A</v>
      </c>
      <c r="AY156" s="11"/>
      <c r="AZ156" s="11"/>
      <c r="BA156" s="11"/>
      <c r="BB156" s="11"/>
      <c r="BC156" s="11"/>
      <c r="BD156" s="11"/>
      <c r="BE156" s="11"/>
      <c r="BF156" s="11"/>
      <c r="BG156" s="11"/>
      <c r="BH156" s="11"/>
      <c r="BI156" s="11"/>
      <c r="BJ156" s="11"/>
      <c r="BK156" s="11"/>
      <c r="BL156" s="11"/>
      <c r="BM156" s="11"/>
      <c r="BN156" s="11"/>
      <c r="BO156" s="11"/>
      <c r="BP156" s="11"/>
      <c r="BQ156" s="11"/>
      <c r="BR156" s="11"/>
      <c r="BS156" s="11"/>
      <c r="BT156" s="11"/>
      <c r="BU156" s="11"/>
      <c r="BV15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56" s="9">
        <f>Table2[[#This Row],[Final Points race 1]]+Table2[[#This Row],[Final Points race 2]]+Table2[[#This Row],[Final POINTS Race 4 ]]+Table2[[#This Row],[Final POINTS Race 5]]+Table2[[#This Row],[Final POINTS Race 6]]</f>
        <v>0</v>
      </c>
      <c r="BX15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5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5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57" spans="1:78" s="42" customFormat="1" ht="16.5" hidden="1" customHeight="1" thickBot="1">
      <c r="A157" s="10">
        <v>14</v>
      </c>
      <c r="B157" s="6" t="s">
        <v>9</v>
      </c>
      <c r="C157" s="185" t="s">
        <v>205</v>
      </c>
      <c r="D157" s="19">
        <v>38572</v>
      </c>
      <c r="E157" s="6" t="s">
        <v>204</v>
      </c>
      <c r="F157" s="10" t="s">
        <v>76</v>
      </c>
      <c r="G157" s="28" t="s">
        <v>24</v>
      </c>
      <c r="H157" s="191"/>
      <c r="I157" s="93" t="e">
        <f>VLOOKUP(Table2[[#This Row],[GCU Number]],'race 5'!$B$2:$G$48,1,0)</f>
        <v>#N/A</v>
      </c>
      <c r="J157" s="11"/>
      <c r="K157" s="37"/>
      <c r="L157" s="11"/>
      <c r="M157" s="11" t="e">
        <f>VLOOKUP(Table2[[#This Row],[LD Place Race1]],Races!$F$3:$G$30,2,0)</f>
        <v>#N/A</v>
      </c>
      <c r="N157" s="11"/>
      <c r="O157" s="11"/>
      <c r="P157" s="11" t="e">
        <f>VLOOKUP(Table2[[#This Row],[500m Place Race1]],Races!$F$3:$G$30,2,0)</f>
        <v>#N/A</v>
      </c>
      <c r="Q157" s="37"/>
      <c r="R157" s="11"/>
      <c r="S157" s="11" t="e">
        <f>VLOOKUP(Table2[[#This Row],[200m Place Race1]],Races!$F$3:$G$30,2,0)</f>
        <v>#N/A</v>
      </c>
      <c r="T157" s="37" t="e">
        <f>Table2[[#This Row],[200m Points1]]+Table2[[#This Row],[500m Points 1]]+Table2[[#This Row],[LD Points1]]</f>
        <v>#N/A</v>
      </c>
      <c r="U157" s="11"/>
      <c r="V157" s="8"/>
      <c r="W157" s="37"/>
      <c r="X157" s="11"/>
      <c r="Y157" s="8" t="e">
        <f>VLOOKUP(Table2[[#This Row],[LD Place Race 2]],Races!$F$3:$G$30,2,0)</f>
        <v>#N/A</v>
      </c>
      <c r="Z157" s="37"/>
      <c r="AA157" s="11"/>
      <c r="AB157" s="8" t="e">
        <f>VLOOKUP(Table2[[#This Row],[500m Place Race 2]],Races!$F$3:$G$30,2,0)</f>
        <v>#N/A</v>
      </c>
      <c r="AC157" s="37"/>
      <c r="AD157" s="11"/>
      <c r="AE157" s="8" t="e">
        <f>VLOOKUP(Table2[[#This Row],[200m Race 2 Place]],Races!$F$3:$G$30,2,0)</f>
        <v>#N/A</v>
      </c>
      <c r="AF157" s="9"/>
      <c r="AG157" s="37"/>
      <c r="AH157" s="11" t="e">
        <f>VLOOKUP(Table2[[#This Row],[100m Place Race 2]],Races!$F$3:$G$30,2,0)</f>
        <v>#N/A</v>
      </c>
      <c r="AI157" s="11" t="e">
        <f>Table2[[#This Row],[100m POINTS Race 2]]+Table2[[#This Row],[200m POINTS RACE 2]]+Table2[[#This Row],[500m Points Race 2]]+Table2[[#This Row],[LD Points Race 2]]</f>
        <v>#N/A</v>
      </c>
      <c r="AJ157" s="11"/>
      <c r="AK157" s="9"/>
      <c r="AL157" s="37"/>
      <c r="AM157" s="11"/>
      <c r="AN157" s="37"/>
      <c r="AO157" s="11"/>
      <c r="AP157" s="37"/>
      <c r="AQ157" s="11" t="e">
        <f>VLOOKUP(Table2[[#This Row],[500m Position]],Races!$F$3:$G$30,2,0)</f>
        <v>#N/A</v>
      </c>
      <c r="AR157" s="37"/>
      <c r="AS157" s="11"/>
      <c r="AT157" s="37" t="e">
        <f>VLOOKUP(Table2[[#This Row],[200m Position Race 4]],Races!$F$3:$G$30,2,0)</f>
        <v>#N/A</v>
      </c>
      <c r="AU157" s="11"/>
      <c r="AV157" s="37"/>
      <c r="AW157" s="11" t="e">
        <f>VLOOKUP(Table2[[#This Row],[100m Position Race 4 ]],Races!$F$3:$G$30,2,0)</f>
        <v>#N/A</v>
      </c>
      <c r="AX157" s="11" t="e">
        <f>Table2[[#This Row],[100m Points Race 4 ]]+Table2[[#This Row],[200m Points Race 4]]+Table2[[#This Row],[500m Points]]</f>
        <v>#N/A</v>
      </c>
      <c r="AY157" s="11"/>
      <c r="AZ157" s="11"/>
      <c r="BA157" s="37"/>
      <c r="BB157" s="37"/>
      <c r="BC157" s="11"/>
      <c r="BD157" s="37"/>
      <c r="BE157" s="11"/>
      <c r="BF157" s="37"/>
      <c r="BG157" s="11"/>
      <c r="BH157" s="37"/>
      <c r="BI157" s="11"/>
      <c r="BJ157" s="37"/>
      <c r="BK157" s="11"/>
      <c r="BL157" s="37"/>
      <c r="BM157" s="11"/>
      <c r="BN157" s="37"/>
      <c r="BO157" s="11"/>
      <c r="BP157" s="37"/>
      <c r="BQ157" s="11"/>
      <c r="BR157" s="37"/>
      <c r="BS157" s="11"/>
      <c r="BT157" s="37"/>
      <c r="BU157" s="11"/>
      <c r="BV15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57" s="9">
        <f>Table2[[#This Row],[Final Points race 1]]+Table2[[#This Row],[Final Points race 2]]+Table2[[#This Row],[Final POINTS Race 4 ]]+Table2[[#This Row],[Final POINTS Race 5]]+Table2[[#This Row],[Final POINTS Race 6]]</f>
        <v>0</v>
      </c>
      <c r="BX1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5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58" spans="1:78" s="42" customFormat="1" ht="16.5" hidden="1" customHeight="1" thickBot="1">
      <c r="A158" s="10">
        <v>14</v>
      </c>
      <c r="B158" s="189" t="s">
        <v>9</v>
      </c>
      <c r="C158" s="185" t="s">
        <v>354</v>
      </c>
      <c r="D158" s="19">
        <v>38092</v>
      </c>
      <c r="E158" s="61" t="s">
        <v>378</v>
      </c>
      <c r="F158" s="61" t="s">
        <v>76</v>
      </c>
      <c r="G158" s="28" t="s">
        <v>44</v>
      </c>
      <c r="H158" s="191"/>
      <c r="I158" s="93" t="e">
        <f>VLOOKUP(Table2[[#This Row],[GCU Number]],'race 5'!$B$2:$G$48,1,0)</f>
        <v>#N/A</v>
      </c>
      <c r="J158" s="11">
        <v>108</v>
      </c>
      <c r="K158" s="37"/>
      <c r="L158" s="55"/>
      <c r="M158" s="11" t="e">
        <f>VLOOKUP(Table2[[#This Row],[LD Place Race1]],Races!$F$3:$G$30,2,0)</f>
        <v>#N/A</v>
      </c>
      <c r="N158" s="11"/>
      <c r="O158" s="11"/>
      <c r="P158" s="11" t="e">
        <f>VLOOKUP(Table2[[#This Row],[500m Place Race1]],Races!$F$3:$G$30,2,0)</f>
        <v>#N/A</v>
      </c>
      <c r="Q158" s="37"/>
      <c r="R158" s="55"/>
      <c r="S158" s="11" t="e">
        <f>VLOOKUP(Table2[[#This Row],[200m Place Race1]],Races!$F$3:$G$30,2,0)</f>
        <v>#N/A</v>
      </c>
      <c r="T158" s="37" t="e">
        <f>Table2[[#This Row],[200m Points1]]+Table2[[#This Row],[500m Points 1]]+Table2[[#This Row],[LD Points1]]</f>
        <v>#N/A</v>
      </c>
      <c r="U158" s="55"/>
      <c r="V158" s="56"/>
      <c r="W158" s="40"/>
      <c r="X158" s="57"/>
      <c r="Y158" s="88" t="e">
        <f>VLOOKUP(Table2[[#This Row],[LD Place Race 2]],Races!$F$3:$G$30,2,0)</f>
        <v>#N/A</v>
      </c>
      <c r="Z158" s="40"/>
      <c r="AA158" s="57"/>
      <c r="AB158" s="88" t="e">
        <f>VLOOKUP(Table2[[#This Row],[500m Place Race 2]],Races!$F$3:$G$30,2,0)</f>
        <v>#N/A</v>
      </c>
      <c r="AC158" s="40"/>
      <c r="AD158" s="57"/>
      <c r="AE158" s="88" t="e">
        <f>VLOOKUP(Table2[[#This Row],[200m Race 2 Place]],Races!$F$3:$G$30,2,0)</f>
        <v>#N/A</v>
      </c>
      <c r="AF158" s="9"/>
      <c r="AG158" s="40"/>
      <c r="AH158" s="55" t="e">
        <f>VLOOKUP(Table2[[#This Row],[100m Place Race 2]],Races!$F$3:$G$30,2,0)</f>
        <v>#N/A</v>
      </c>
      <c r="AI158" s="55" t="e">
        <f>Table2[[#This Row],[100m POINTS Race 2]]+Table2[[#This Row],[200m POINTS RACE 2]]+Table2[[#This Row],[500m Points Race 2]]+Table2[[#This Row],[LD Points Race 2]]</f>
        <v>#N/A</v>
      </c>
      <c r="AJ158" s="55"/>
      <c r="AK158" s="88"/>
      <c r="AL158" s="37"/>
      <c r="AM158" s="55"/>
      <c r="AN158" s="37"/>
      <c r="AO158" s="55"/>
      <c r="AP158" s="37"/>
      <c r="AQ158" s="55" t="e">
        <f>VLOOKUP(Table2[[#This Row],[500m Position]],Races!$F$3:$G$30,2,0)</f>
        <v>#N/A</v>
      </c>
      <c r="AR158" s="37"/>
      <c r="AS158" s="55"/>
      <c r="AT158" s="37" t="e">
        <f>VLOOKUP(Table2[[#This Row],[200m Position Race 4]],Races!$F$3:$G$30,2,0)</f>
        <v>#N/A</v>
      </c>
      <c r="AU158" s="55"/>
      <c r="AV158" s="37"/>
      <c r="AW158" s="55" t="e">
        <f>VLOOKUP(Table2[[#This Row],[100m Position Race 4 ]],Races!$F$3:$G$30,2,0)</f>
        <v>#N/A</v>
      </c>
      <c r="AX158" s="55" t="e">
        <f>Table2[[#This Row],[100m Points Race 4 ]]+Table2[[#This Row],[200m Points Race 4]]+Table2[[#This Row],[500m Points]]</f>
        <v>#N/A</v>
      </c>
      <c r="AY158" s="55"/>
      <c r="AZ158" s="55"/>
      <c r="BA158" s="37"/>
      <c r="BB158" s="37"/>
      <c r="BC158" s="55"/>
      <c r="BD158" s="37"/>
      <c r="BE158" s="55"/>
      <c r="BF158" s="37"/>
      <c r="BG158" s="55"/>
      <c r="BH158" s="37"/>
      <c r="BI158" s="55"/>
      <c r="BJ158" s="37"/>
      <c r="BK158" s="55"/>
      <c r="BL158" s="37"/>
      <c r="BM158" s="55"/>
      <c r="BN158" s="37"/>
      <c r="BO158" s="55"/>
      <c r="BP158" s="37"/>
      <c r="BQ158" s="55"/>
      <c r="BR158" s="37"/>
      <c r="BS158" s="55"/>
      <c r="BT158" s="37"/>
      <c r="BU158" s="55"/>
      <c r="BV15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58" s="9">
        <f>Table2[[#This Row],[Final Points race 1]]+Table2[[#This Row],[Final Points race 2]]+Table2[[#This Row],[Final POINTS Race 4 ]]+Table2[[#This Row],[Final POINTS Race 5]]+Table2[[#This Row],[Final POINTS Race 6]]</f>
        <v>0</v>
      </c>
      <c r="BX1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5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59" spans="1:78" s="42" customFormat="1" ht="16.5" hidden="1" customHeight="1" thickBot="1">
      <c r="A159" s="10">
        <v>14</v>
      </c>
      <c r="B159" s="189" t="s">
        <v>9</v>
      </c>
      <c r="C159" s="185" t="s">
        <v>31</v>
      </c>
      <c r="D159" s="19">
        <v>38714</v>
      </c>
      <c r="E159" s="10" t="s">
        <v>467</v>
      </c>
      <c r="F159" s="10" t="s">
        <v>76</v>
      </c>
      <c r="G159" s="10" t="s">
        <v>11</v>
      </c>
      <c r="H159" s="201">
        <v>10602</v>
      </c>
      <c r="I159" s="93" t="e">
        <f>VLOOKUP(Table2[[#This Row],[GCU Number]],'race 5'!$B$2:$G$48,1,0)</f>
        <v>#N/A</v>
      </c>
      <c r="J159" s="11">
        <v>48</v>
      </c>
      <c r="K159" s="11"/>
      <c r="L159" s="11"/>
      <c r="M159" s="11" t="e">
        <f>VLOOKUP(Table2[[#This Row],[LD Place Race1]],Races!$F$3:$G$30,2,0)</f>
        <v>#N/A</v>
      </c>
      <c r="N159" s="11"/>
      <c r="O159" s="11"/>
      <c r="P159" s="11" t="e">
        <f>VLOOKUP(Table2[[#This Row],[500m Place Race1]],Races!$F$3:$G$30,2,0)</f>
        <v>#N/A</v>
      </c>
      <c r="Q159" s="11"/>
      <c r="R159" s="11"/>
      <c r="S159" s="11" t="e">
        <f>VLOOKUP(Table2[[#This Row],[200m Place Race1]],Races!$F$3:$G$30,2,0)</f>
        <v>#N/A</v>
      </c>
      <c r="T159" s="11" t="e">
        <f>Table2[[#This Row],[200m Points1]]+Table2[[#This Row],[500m Points 1]]+Table2[[#This Row],[LD Points1]]</f>
        <v>#N/A</v>
      </c>
      <c r="U159" s="11"/>
      <c r="V159" s="8"/>
      <c r="W159" s="11"/>
      <c r="X159" s="11"/>
      <c r="Y159" s="7" t="e">
        <f>VLOOKUP(Table2[[#This Row],[LD Place Race 2]],Races!$F$3:$G$30,2,0)</f>
        <v>#N/A</v>
      </c>
      <c r="Z159" s="11"/>
      <c r="AA159" s="11"/>
      <c r="AB159" s="7" t="e">
        <f>VLOOKUP(Table2[[#This Row],[500m Place Race 2]],Races!$F$3:$G$30,2,0)</f>
        <v>#N/A</v>
      </c>
      <c r="AC159" s="11"/>
      <c r="AD159" s="11"/>
      <c r="AE159" s="7" t="e">
        <f>VLOOKUP(Table2[[#This Row],[200m Race 2 Place]],Races!$F$3:$G$30,2,0)</f>
        <v>#N/A</v>
      </c>
      <c r="AF159" s="9"/>
      <c r="AG159" s="11"/>
      <c r="AH159" s="11" t="e">
        <f>VLOOKUP(Table2[[#This Row],[100m Place Race 2]],Races!$F$3:$G$30,2,0)</f>
        <v>#N/A</v>
      </c>
      <c r="AI159" s="11" t="e">
        <f>Table2[[#This Row],[100m POINTS Race 2]]+Table2[[#This Row],[200m POINTS RACE 2]]+Table2[[#This Row],[500m Points Race 2]]+Table2[[#This Row],[LD Points Race 2]]</f>
        <v>#N/A</v>
      </c>
      <c r="AJ159" s="11"/>
      <c r="AK159" s="11"/>
      <c r="AL159" s="11"/>
      <c r="AM159" s="11"/>
      <c r="AN159" s="11"/>
      <c r="AO159" s="11"/>
      <c r="AP159" s="11"/>
      <c r="AQ159" s="11" t="e">
        <f>VLOOKUP(Table2[[#This Row],[500m Position]],Races!$F$3:$G$30,2,0)</f>
        <v>#N/A</v>
      </c>
      <c r="AR159" s="11"/>
      <c r="AS159" s="11"/>
      <c r="AT159" s="11" t="e">
        <f>VLOOKUP(Table2[[#This Row],[200m Position Race 4]],Races!$F$3:$G$30,2,0)</f>
        <v>#N/A</v>
      </c>
      <c r="AU159" s="11"/>
      <c r="AV159" s="11"/>
      <c r="AW159" s="11" t="e">
        <f>VLOOKUP(Table2[[#This Row],[100m Position Race 4 ]],Races!$F$3:$G$30,2,0)</f>
        <v>#N/A</v>
      </c>
      <c r="AX159" s="11" t="e">
        <f>Table2[[#This Row],[100m Points Race 4 ]]+Table2[[#This Row],[200m Points Race 4]]+Table2[[#This Row],[500m Points]]</f>
        <v>#N/A</v>
      </c>
      <c r="AY159" s="11"/>
      <c r="AZ159" s="11"/>
      <c r="BA159" s="11"/>
      <c r="BB159" s="11"/>
      <c r="BC159" s="11"/>
      <c r="BD159" s="11"/>
      <c r="BE159" s="11"/>
      <c r="BF159" s="11"/>
      <c r="BG159" s="11"/>
      <c r="BH159" s="11"/>
      <c r="BI159" s="11"/>
      <c r="BJ159" s="11"/>
      <c r="BK159" s="11"/>
      <c r="BL159" s="11"/>
      <c r="BM159" s="11"/>
      <c r="BN159" s="11"/>
      <c r="BO159" s="11"/>
      <c r="BP159" s="11"/>
      <c r="BQ159" s="11"/>
      <c r="BR159" s="11"/>
      <c r="BS159" s="11"/>
      <c r="BT159" s="11"/>
      <c r="BU159" s="11"/>
      <c r="BV15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59" s="9">
        <f>Table2[[#This Row],[Final Points race 1]]+Table2[[#This Row],[Final Points race 2]]+Table2[[#This Row],[Final POINTS Race 4 ]]+Table2[[#This Row],[Final POINTS Race 5]]+Table2[[#This Row],[Final POINTS Race 6]]</f>
        <v>0</v>
      </c>
      <c r="BX15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5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5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60" spans="1:78" s="42" customFormat="1" ht="16.5" hidden="1" customHeight="1" thickBot="1">
      <c r="A160" s="10">
        <v>14</v>
      </c>
      <c r="B160" s="6" t="s">
        <v>9</v>
      </c>
      <c r="C160" s="185" t="s">
        <v>33</v>
      </c>
      <c r="D160" s="19">
        <v>38366</v>
      </c>
      <c r="E160" s="124" t="s">
        <v>466</v>
      </c>
      <c r="F160" s="10" t="s">
        <v>76</v>
      </c>
      <c r="G160" s="29" t="s">
        <v>13</v>
      </c>
      <c r="H160" s="191"/>
      <c r="I160" s="93" t="e">
        <f>VLOOKUP(Table2[[#This Row],[GCU Number]],'race 5'!$B$2:$G$48,1,0)</f>
        <v>#N/A</v>
      </c>
      <c r="J160" s="11"/>
      <c r="K160" s="37"/>
      <c r="L160" s="11"/>
      <c r="M160" s="11" t="e">
        <f>VLOOKUP(Table2[[#This Row],[LD Place Race1]],Races!$F$3:$G$30,2,0)</f>
        <v>#N/A</v>
      </c>
      <c r="N160" s="11"/>
      <c r="O160" s="11"/>
      <c r="P160" s="11" t="e">
        <f>VLOOKUP(Table2[[#This Row],[500m Place Race1]],Races!$F$3:$G$30,2,0)</f>
        <v>#N/A</v>
      </c>
      <c r="Q160" s="37"/>
      <c r="R160" s="11"/>
      <c r="S160" s="11" t="e">
        <f>VLOOKUP(Table2[[#This Row],[200m Place Race1]],Races!$F$3:$G$30,2,0)</f>
        <v>#N/A</v>
      </c>
      <c r="T160" s="37" t="e">
        <f>Table2[[#This Row],[200m Points1]]+Table2[[#This Row],[500m Points 1]]+Table2[[#This Row],[LD Points1]]</f>
        <v>#N/A</v>
      </c>
      <c r="U160" s="11"/>
      <c r="V160" s="8"/>
      <c r="W160" s="37"/>
      <c r="X160" s="11"/>
      <c r="Y160" s="7" t="e">
        <f>VLOOKUP(Table2[[#This Row],[LD Place Race 2]],Races!$F$3:$G$30,2,0)</f>
        <v>#N/A</v>
      </c>
      <c r="Z160" s="37"/>
      <c r="AA160" s="11"/>
      <c r="AB160" s="7" t="e">
        <f>VLOOKUP(Table2[[#This Row],[500m Place Race 2]],Races!$F$3:$G$30,2,0)</f>
        <v>#N/A</v>
      </c>
      <c r="AC160" s="37"/>
      <c r="AD160" s="11"/>
      <c r="AE160" s="7" t="e">
        <f>VLOOKUP(Table2[[#This Row],[200m Race 2 Place]],Races!$F$3:$G$30,2,0)</f>
        <v>#N/A</v>
      </c>
      <c r="AF160" s="11"/>
      <c r="AG160" s="37"/>
      <c r="AH160" s="11" t="e">
        <f>VLOOKUP(Table2[[#This Row],[100m Place Race 2]],Races!$F$3:$G$30,2,0)</f>
        <v>#N/A</v>
      </c>
      <c r="AI160" s="11" t="e">
        <f>Table2[[#This Row],[100m POINTS Race 2]]+Table2[[#This Row],[200m POINTS RACE 2]]+Table2[[#This Row],[500m Points Race 2]]+Table2[[#This Row],[LD Points Race 2]]</f>
        <v>#N/A</v>
      </c>
      <c r="AJ160" s="11"/>
      <c r="AK160" s="11"/>
      <c r="AL160" s="37"/>
      <c r="AM160" s="11"/>
      <c r="AN160" s="37"/>
      <c r="AO160" s="11"/>
      <c r="AP160" s="37"/>
      <c r="AQ160" s="11" t="e">
        <f>VLOOKUP(Table2[[#This Row],[500m Position]],Races!$F$3:$G$30,2,0)</f>
        <v>#N/A</v>
      </c>
      <c r="AR160" s="37"/>
      <c r="AS160" s="11"/>
      <c r="AT160" s="37" t="e">
        <f>VLOOKUP(Table2[[#This Row],[200m Position Race 4]],Races!$F$3:$G$30,2,0)</f>
        <v>#N/A</v>
      </c>
      <c r="AU160" s="11"/>
      <c r="AV160" s="37"/>
      <c r="AW160" s="11" t="e">
        <f>VLOOKUP(Table2[[#This Row],[100m Position Race 4 ]],Races!$F$3:$G$30,2,0)</f>
        <v>#N/A</v>
      </c>
      <c r="AX160" s="11" t="e">
        <f>Table2[[#This Row],[100m Points Race 4 ]]+Table2[[#This Row],[200m Points Race 4]]+Table2[[#This Row],[500m Points]]</f>
        <v>#N/A</v>
      </c>
      <c r="AY160" s="11"/>
      <c r="AZ160" s="11"/>
      <c r="BA160" s="37"/>
      <c r="BB160" s="37"/>
      <c r="BC160" s="11"/>
      <c r="BD160" s="37"/>
      <c r="BE160" s="11"/>
      <c r="BF160" s="37"/>
      <c r="BG160" s="11"/>
      <c r="BH160" s="37"/>
      <c r="BI160" s="11"/>
      <c r="BJ160" s="37"/>
      <c r="BK160" s="11"/>
      <c r="BL160" s="37"/>
      <c r="BM160" s="11"/>
      <c r="BN160" s="37"/>
      <c r="BO160" s="11"/>
      <c r="BP160" s="37"/>
      <c r="BQ160" s="11"/>
      <c r="BR160" s="37"/>
      <c r="BS160" s="11"/>
      <c r="BT160" s="37"/>
      <c r="BU160" s="11"/>
      <c r="BV16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60" s="9">
        <f>Table2[[#This Row],[Final Points race 1]]+Table2[[#This Row],[Final Points race 2]]+Table2[[#This Row],[Final POINTS Race 4 ]]+Table2[[#This Row],[Final POINTS Race 5]]+Table2[[#This Row],[Final POINTS Race 6]]</f>
        <v>0</v>
      </c>
      <c r="BX1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61" spans="1:78" s="42" customFormat="1" ht="16.5" customHeight="1" thickBot="1">
      <c r="A161" s="10">
        <v>14</v>
      </c>
      <c r="B161" s="94" t="s">
        <v>19</v>
      </c>
      <c r="C161" s="185" t="s">
        <v>89</v>
      </c>
      <c r="D161" s="19">
        <v>38243</v>
      </c>
      <c r="E161" s="10" t="s">
        <v>731</v>
      </c>
      <c r="F161" s="10" t="s">
        <v>76</v>
      </c>
      <c r="G161" s="10" t="s">
        <v>24</v>
      </c>
      <c r="H161" s="201">
        <v>10721</v>
      </c>
      <c r="I161" s="93">
        <f>VLOOKUP(Table2[[#This Row],[GCU Number]],'race 5'!$B$2:$G$48,1,0)</f>
        <v>10721</v>
      </c>
      <c r="J161" s="11">
        <v>80</v>
      </c>
      <c r="K161" s="7"/>
      <c r="L161" s="11"/>
      <c r="M161" s="11" t="e">
        <f>VLOOKUP(Table2[[#This Row],[LD Place Race1]],Races!$F$3:$G$30,2,0)</f>
        <v>#N/A</v>
      </c>
      <c r="N161" s="11"/>
      <c r="O161" s="11"/>
      <c r="P161" s="11" t="e">
        <f>VLOOKUP(Table2[[#This Row],[500m Place Race1]],Races!$F$3:$G$30,2,0)</f>
        <v>#N/A</v>
      </c>
      <c r="Q161" s="7"/>
      <c r="R161" s="11"/>
      <c r="S161" s="11" t="e">
        <f>VLOOKUP(Table2[[#This Row],[200m Place Race1]],Races!$F$3:$G$30,2,0)</f>
        <v>#N/A</v>
      </c>
      <c r="T161" s="7" t="e">
        <f>Table2[[#This Row],[200m Points1]]+Table2[[#This Row],[500m Points 1]]+Table2[[#This Row],[LD Points1]]</f>
        <v>#N/A</v>
      </c>
      <c r="U161" s="11"/>
      <c r="V161" s="8"/>
      <c r="W161" s="40" t="s">
        <v>1345</v>
      </c>
      <c r="X161" s="7">
        <v>2</v>
      </c>
      <c r="Y161" s="11">
        <f>VLOOKUP(Table2[[#This Row],[LD Place Race 2]],Races!$F$3:$G$30,2,0)</f>
        <v>22</v>
      </c>
      <c r="Z161" s="40" t="s">
        <v>1386</v>
      </c>
      <c r="AA161" s="7">
        <v>2</v>
      </c>
      <c r="AB161" s="11">
        <f>VLOOKUP(Table2[[#This Row],[500m Place Race 2]],Races!$F$3:$G$30,2,0)</f>
        <v>22</v>
      </c>
      <c r="AC161" s="268">
        <v>59.79</v>
      </c>
      <c r="AD161" s="7">
        <v>2</v>
      </c>
      <c r="AE161" s="11">
        <f>VLOOKUP(Table2[[#This Row],[200m Race 2 Place]],Races!$F$3:$G$30,2,0)</f>
        <v>22</v>
      </c>
      <c r="AF161" s="300">
        <v>28.95</v>
      </c>
      <c r="AG161" s="40">
        <v>2</v>
      </c>
      <c r="AH161" s="11">
        <f>VLOOKUP(Table2[[#This Row],[100m Place Race 2]],Races!$F$3:$G$30,2,0)</f>
        <v>22</v>
      </c>
      <c r="AI161" s="11">
        <f>Table2[[#This Row],[100m POINTS Race 2]]+Table2[[#This Row],[200m POINTS RACE 2]]+Table2[[#This Row],[500m Points Race 2]]+Table2[[#This Row],[LD Points Race 2]]</f>
        <v>88</v>
      </c>
      <c r="AJ161" s="11">
        <v>2</v>
      </c>
      <c r="AK161" s="11">
        <f>VLOOKUP(Table2[[#This Row],[Race 2 Overall Position]],Races!$F$3:$G$30,2,0)</f>
        <v>22</v>
      </c>
      <c r="AL161" s="7"/>
      <c r="AM161" s="11"/>
      <c r="AN161" s="7"/>
      <c r="AO161" s="11"/>
      <c r="AP161" s="7"/>
      <c r="AQ161" s="11"/>
      <c r="AR161" s="7"/>
      <c r="AS161" s="11"/>
      <c r="AT161" s="7"/>
      <c r="AU161" s="11"/>
      <c r="AV161" s="7"/>
      <c r="AW161" s="11"/>
      <c r="AX161" s="11"/>
      <c r="AY161" s="11"/>
      <c r="AZ161" s="11"/>
      <c r="BA161" s="7" t="s">
        <v>1986</v>
      </c>
      <c r="BB161" s="7">
        <v>3</v>
      </c>
      <c r="BC161" s="11">
        <f>VLOOKUP(Table2[[#This Row],[Total Position Race 5]],Races!$F$3:$G$30,2,0)</f>
        <v>19</v>
      </c>
      <c r="BD161" s="7" t="s">
        <v>2058</v>
      </c>
      <c r="BE161" s="11">
        <v>1</v>
      </c>
      <c r="BF161" s="7">
        <f>VLOOKUP(Table2[[#This Row],[Total Position Race 6]],Races!$F$3:$G$30,2,0)</f>
        <v>26</v>
      </c>
      <c r="BG161" s="11"/>
      <c r="BH161" s="7"/>
      <c r="BI161" s="11"/>
      <c r="BJ161" s="7"/>
      <c r="BK161" s="11"/>
      <c r="BL161" s="7"/>
      <c r="BM161" s="11"/>
      <c r="BN161" s="7"/>
      <c r="BO161" s="11"/>
      <c r="BP161" s="7"/>
      <c r="BQ161" s="11"/>
      <c r="BR161" s="7"/>
      <c r="BS161" s="11"/>
      <c r="BT161" s="7"/>
      <c r="BU161" s="11"/>
      <c r="BV16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161" s="9">
        <f>Table2[[#This Row],[Final Points race 1]]+Table2[[#This Row],[Final Points race 2]]+Table2[[#This Row],[Final POINTS Race 4 ]]+Table2[[#This Row],[Final POINTS Race 5]]+Table2[[#This Row],[Final POINTS Race 6]]</f>
        <v>67</v>
      </c>
      <c r="BX16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67</v>
      </c>
    </row>
    <row r="162" spans="1:78" s="42" customFormat="1" ht="16.5" hidden="1" customHeight="1" thickBot="1">
      <c r="A162" s="10">
        <v>14</v>
      </c>
      <c r="B162" s="94" t="s">
        <v>9</v>
      </c>
      <c r="C162" s="185" t="s">
        <v>189</v>
      </c>
      <c r="D162" s="19">
        <v>38317</v>
      </c>
      <c r="E162" s="6" t="s">
        <v>380</v>
      </c>
      <c r="F162" s="6" t="s">
        <v>76</v>
      </c>
      <c r="G162" s="28" t="s">
        <v>30</v>
      </c>
      <c r="H162" s="191"/>
      <c r="I162" s="93" t="e">
        <f>VLOOKUP(Table2[[#This Row],[GCU Number]],'race 5'!$B$2:$G$48,1,0)</f>
        <v>#N/A</v>
      </c>
      <c r="J162" s="40"/>
      <c r="K162" s="40"/>
      <c r="L162" s="40"/>
      <c r="M162" s="11" t="e">
        <f>VLOOKUP(Table2[[#This Row],[LD Place Race1]],Races!$F$3:$G$30,2,0)</f>
        <v>#N/A</v>
      </c>
      <c r="N162" s="11"/>
      <c r="O162" s="11"/>
      <c r="P162" s="11" t="e">
        <f>VLOOKUP(Table2[[#This Row],[500m Place Race1]],Races!$F$3:$G$30,2,0)</f>
        <v>#N/A</v>
      </c>
      <c r="Q162" s="40"/>
      <c r="R162" s="40"/>
      <c r="S162" s="11" t="e">
        <f>VLOOKUP(Table2[[#This Row],[200m Place Race1]],Races!$F$3:$G$30,2,0)</f>
        <v>#N/A</v>
      </c>
      <c r="T162" s="40" t="e">
        <f>Table2[[#This Row],[200m Points1]]+Table2[[#This Row],[500m Points 1]]+Table2[[#This Row],[LD Points1]]</f>
        <v>#N/A</v>
      </c>
      <c r="U162" s="40"/>
      <c r="V162" s="34"/>
      <c r="W162" s="40"/>
      <c r="X162" s="40"/>
      <c r="Y162" s="34" t="e">
        <f>VLOOKUP(Table2[[#This Row],[LD Place Race 2]],Races!$F$3:$G$30,2,0)</f>
        <v>#N/A</v>
      </c>
      <c r="Z162" s="40"/>
      <c r="AA162" s="40"/>
      <c r="AB162" s="34" t="e">
        <f>VLOOKUP(Table2[[#This Row],[500m Place Race 2]],Races!$F$3:$G$30,2,0)</f>
        <v>#N/A</v>
      </c>
      <c r="AC162" s="40"/>
      <c r="AD162" s="40"/>
      <c r="AE162" s="34" t="e">
        <f>VLOOKUP(Table2[[#This Row],[200m Race 2 Place]],Races!$F$3:$G$30,2,0)</f>
        <v>#N/A</v>
      </c>
      <c r="AF162" s="89"/>
      <c r="AG162" s="40"/>
      <c r="AH162" s="40" t="e">
        <f>VLOOKUP(Table2[[#This Row],[100m Place Race 2]],Races!$F$3:$G$30,2,0)</f>
        <v>#N/A</v>
      </c>
      <c r="AI162" s="37" t="e">
        <f>Table2[[#This Row],[100m POINTS Race 2]]+Table2[[#This Row],[200m POINTS RACE 2]]+Table2[[#This Row],[500m Points Race 2]]+Table2[[#This Row],[LD Points Race 2]]</f>
        <v>#N/A</v>
      </c>
      <c r="AJ162" s="37"/>
      <c r="AK162" s="89"/>
      <c r="AL162" s="40"/>
      <c r="AM162" s="40"/>
      <c r="AN162" s="40"/>
      <c r="AO162" s="40"/>
      <c r="AP162" s="40"/>
      <c r="AQ162" s="40" t="e">
        <f>VLOOKUP(Table2[[#This Row],[500m Position]],Races!$F$3:$G$30,2,0)</f>
        <v>#N/A</v>
      </c>
      <c r="AR162" s="40"/>
      <c r="AS162" s="40"/>
      <c r="AT162" s="40" t="e">
        <f>VLOOKUP(Table2[[#This Row],[200m Position Race 4]],Races!$F$3:$G$30,2,0)</f>
        <v>#N/A</v>
      </c>
      <c r="AU162" s="40"/>
      <c r="AV162" s="40"/>
      <c r="AW162" s="40" t="e">
        <f>VLOOKUP(Table2[[#This Row],[100m Position Race 4 ]],Races!$F$3:$G$30,2,0)</f>
        <v>#N/A</v>
      </c>
      <c r="AX162" s="40" t="e">
        <f>Table2[[#This Row],[100m Points Race 4 ]]+Table2[[#This Row],[200m Points Race 4]]+Table2[[#This Row],[500m Points]]</f>
        <v>#N/A</v>
      </c>
      <c r="AY162" s="40"/>
      <c r="AZ162" s="40"/>
      <c r="BA162" s="40"/>
      <c r="BB162" s="40"/>
      <c r="BC162" s="40"/>
      <c r="BD162" s="40"/>
      <c r="BE162" s="40"/>
      <c r="BF162" s="40"/>
      <c r="BG162" s="40"/>
      <c r="BH162" s="40"/>
      <c r="BI162" s="40"/>
      <c r="BJ162" s="40"/>
      <c r="BK162" s="40"/>
      <c r="BL162" s="40"/>
      <c r="BM162" s="40"/>
      <c r="BN162" s="40"/>
      <c r="BO162" s="40"/>
      <c r="BP162" s="40"/>
      <c r="BQ162" s="40"/>
      <c r="BR162" s="40"/>
      <c r="BS162" s="40"/>
      <c r="BT162" s="40"/>
      <c r="BU162" s="40"/>
      <c r="BV16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62" s="9">
        <f>Table2[[#This Row],[Final Points race 1]]+Table2[[#This Row],[Final Points race 2]]+Table2[[#This Row],[Final POINTS Race 4 ]]+Table2[[#This Row],[Final POINTS Race 5]]+Table2[[#This Row],[Final POINTS Race 6]]</f>
        <v>0</v>
      </c>
      <c r="BX16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63" spans="1:78" s="42" customFormat="1" ht="16.5" customHeight="1" thickBot="1">
      <c r="A163" s="6">
        <v>14</v>
      </c>
      <c r="B163" s="182" t="s">
        <v>9</v>
      </c>
      <c r="C163" s="185" t="s">
        <v>982</v>
      </c>
      <c r="D163" s="19">
        <v>38840</v>
      </c>
      <c r="E163" s="124" t="s">
        <v>466</v>
      </c>
      <c r="F163" s="10" t="s">
        <v>76</v>
      </c>
      <c r="G163" s="10" t="s">
        <v>13</v>
      </c>
      <c r="H163" s="201">
        <v>10470</v>
      </c>
      <c r="I163" s="93">
        <f>VLOOKUP(Table2[[#This Row],[GCU Number]],'race 5'!$B$2:$G$48,1,0)</f>
        <v>10470</v>
      </c>
      <c r="J163" s="11">
        <v>22</v>
      </c>
      <c r="K163" s="7" t="s">
        <v>424</v>
      </c>
      <c r="L163" s="11" t="s">
        <v>424</v>
      </c>
      <c r="M163" s="11">
        <f>VLOOKUP(Table2[[#This Row],[LD Place Race1]],Races!$F$3:$G$30,2,0)</f>
        <v>0</v>
      </c>
      <c r="N163" s="11" t="s">
        <v>864</v>
      </c>
      <c r="O163" s="11">
        <v>5</v>
      </c>
      <c r="P163" s="11">
        <f>VLOOKUP(Table2[[#This Row],[500m Place Race1]],Races!$F$3:$G$30,2,0)</f>
        <v>16</v>
      </c>
      <c r="Q163" s="7" t="s">
        <v>923</v>
      </c>
      <c r="R163" s="11">
        <v>5</v>
      </c>
      <c r="S163" s="11">
        <f>VLOOKUP(Table2[[#This Row],[200m Place Race1]],Races!$F$3:$G$30,2,0)</f>
        <v>16</v>
      </c>
      <c r="T163" s="7">
        <f>Table2[[#This Row],[200m Points1]]+Table2[[#This Row],[500m Points 1]]+Table2[[#This Row],[LD Points1]]</f>
        <v>32</v>
      </c>
      <c r="U163" s="11">
        <v>9</v>
      </c>
      <c r="V163" s="8">
        <f>VLOOKUP(Table2[[#This Row],[Final Place RACE 1]],Races!$F$3:$G$28,2,0)</f>
        <v>12</v>
      </c>
      <c r="W163" s="40" t="s">
        <v>424</v>
      </c>
      <c r="X163" s="11"/>
      <c r="Y163" s="7"/>
      <c r="Z163" s="7" t="s">
        <v>1403</v>
      </c>
      <c r="AA163" s="11">
        <v>3</v>
      </c>
      <c r="AB163" s="7">
        <f>VLOOKUP(Table2[[#This Row],[500m Place Race 2]],Races!$F$3:$G$30,2,0)</f>
        <v>19</v>
      </c>
      <c r="AC163" s="267">
        <v>58.95</v>
      </c>
      <c r="AD163" s="11">
        <v>3</v>
      </c>
      <c r="AE163" s="7">
        <f>VLOOKUP(Table2[[#This Row],[200m Race 2 Place]],Races!$F$3:$G$30,2,0)</f>
        <v>19</v>
      </c>
      <c r="AF163" s="302">
        <v>27.32</v>
      </c>
      <c r="AG163" s="7">
        <v>4</v>
      </c>
      <c r="AH163" s="11">
        <f>VLOOKUP(Table2[[#This Row],[100m Place Race 2]],Races!$F$3:$G$30,2,0)</f>
        <v>17</v>
      </c>
      <c r="AI163" s="11">
        <f>Table2[[#This Row],[100m POINTS Race 2]]+Table2[[#This Row],[200m POINTS RACE 2]]+Table2[[#This Row],[500m Points Race 2]]+Table2[[#This Row],[LD Points Race 2]]</f>
        <v>55</v>
      </c>
      <c r="AJ163" s="11">
        <v>7</v>
      </c>
      <c r="AK163" s="11">
        <f>VLOOKUP(Table2[[#This Row],[Race 2 Overall Position]],Races!$F$3:$G$30,2,0)</f>
        <v>14</v>
      </c>
      <c r="AL163" s="7"/>
      <c r="AM163" s="11"/>
      <c r="AN163" s="7"/>
      <c r="AO163" s="11" t="s">
        <v>1691</v>
      </c>
      <c r="AP163" s="7">
        <v>3</v>
      </c>
      <c r="AQ163" s="11">
        <f>VLOOKUP(Table2[[#This Row],[500m Position]],Races!$F$3:$G$30,2,0)</f>
        <v>19</v>
      </c>
      <c r="AR163" s="7" t="s">
        <v>1762</v>
      </c>
      <c r="AS163" s="11">
        <v>3</v>
      </c>
      <c r="AT163" s="7">
        <f>VLOOKUP(Table2[[#This Row],[200m Position Race 4]],Races!$F$3:$G$30,2,0)</f>
        <v>19</v>
      </c>
      <c r="AU163" s="269">
        <v>31.33</v>
      </c>
      <c r="AV163" s="7">
        <v>3</v>
      </c>
      <c r="AW163" s="11">
        <f>VLOOKUP(Table2[[#This Row],[100m Position Race 4 ]],Races!$F$3:$G$30,2,0)</f>
        <v>19</v>
      </c>
      <c r="AX163" s="11">
        <f>Table2[[#This Row],[100m Points Race 4 ]]+Table2[[#This Row],[200m Points Race 4]]+Table2[[#This Row],[500m Points]]</f>
        <v>57</v>
      </c>
      <c r="AY163" s="11">
        <v>3</v>
      </c>
      <c r="AZ163" s="11">
        <f>VLOOKUP(Table2[[#This Row],[Total Position Race 4]],Races!$F$3:$G$30,2,0)</f>
        <v>19</v>
      </c>
      <c r="BA163" s="7" t="s">
        <v>1983</v>
      </c>
      <c r="BB163" s="7">
        <v>2</v>
      </c>
      <c r="BC163" s="11">
        <f>VLOOKUP(Table2[[#This Row],[Total Position Race 5]],Races!$F$3:$G$30,2,0)</f>
        <v>22</v>
      </c>
      <c r="BD163" s="7" t="s">
        <v>2059</v>
      </c>
      <c r="BE163" s="11">
        <v>2</v>
      </c>
      <c r="BF163" s="7">
        <f>VLOOKUP(Table2[[#This Row],[Total Position Race 6]],Races!$F$3:$G$30,2,0)</f>
        <v>22</v>
      </c>
      <c r="BG163" s="11"/>
      <c r="BH163" s="7"/>
      <c r="BI163" s="11"/>
      <c r="BJ163" s="7"/>
      <c r="BK163" s="11"/>
      <c r="BL163" s="7"/>
      <c r="BM163" s="11"/>
      <c r="BN163" s="7"/>
      <c r="BO163" s="11"/>
      <c r="BP163" s="7"/>
      <c r="BQ163" s="11"/>
      <c r="BR163" s="7"/>
      <c r="BS163" s="11"/>
      <c r="BT163" s="8">
        <v>0</v>
      </c>
      <c r="BU163" s="9" t="e">
        <v>#N/A</v>
      </c>
      <c r="BV163" s="9">
        <v>0</v>
      </c>
      <c r="BW163" s="9">
        <f>Table2[[#This Row],[Final Points race 1]]+Table2[[#This Row],[Final Points race 2]]+Table2[[#This Row],[Final POINTS Race 4 ]]+Table2[[#This Row],[Final POINTS Race 5]]+Table2[[#This Row],[Final POINTS Race 6]]</f>
        <v>89</v>
      </c>
      <c r="BX163" s="9" t="e">
        <v>#N/A</v>
      </c>
      <c r="BY163" s="9"/>
      <c r="BZ163" s="117"/>
    </row>
    <row r="164" spans="1:78" s="42" customFormat="1" ht="16.5" hidden="1" customHeight="1" thickBot="1">
      <c r="A164" s="10">
        <v>14</v>
      </c>
      <c r="B164" s="94" t="s">
        <v>9</v>
      </c>
      <c r="C164" s="185" t="s">
        <v>130</v>
      </c>
      <c r="D164" s="19">
        <v>38206</v>
      </c>
      <c r="E164" s="124" t="s">
        <v>466</v>
      </c>
      <c r="F164" s="10" t="s">
        <v>76</v>
      </c>
      <c r="G164" s="29" t="s">
        <v>13</v>
      </c>
      <c r="H164" s="191">
        <v>10410</v>
      </c>
      <c r="I164" s="93" t="e">
        <f>VLOOKUP(Table2[[#This Row],[GCU Number]],'race 5'!$B$2:$G$48,1,0)</f>
        <v>#N/A</v>
      </c>
      <c r="J164" s="7"/>
      <c r="K164" s="40"/>
      <c r="L164" s="11"/>
      <c r="M164" s="11" t="e">
        <f>VLOOKUP(Table2[[#This Row],[LD Place Race1]],Races!$F$3:$G$30,2,0)</f>
        <v>#N/A</v>
      </c>
      <c r="N164" s="11"/>
      <c r="O164" s="11"/>
      <c r="P164" s="11" t="e">
        <f>VLOOKUP(Table2[[#This Row],[500m Place Race1]],Races!$F$3:$G$30,2,0)</f>
        <v>#N/A</v>
      </c>
      <c r="Q164" s="40"/>
      <c r="R164" s="7"/>
      <c r="S164" s="11" t="e">
        <f>VLOOKUP(Table2[[#This Row],[200m Place Race1]],Races!$F$3:$G$30,2,0)</f>
        <v>#N/A</v>
      </c>
      <c r="T164" s="40" t="e">
        <f>Table2[[#This Row],[200m Points1]]+Table2[[#This Row],[500m Points 1]]+Table2[[#This Row],[LD Points1]]</f>
        <v>#N/A</v>
      </c>
      <c r="U164" s="7"/>
      <c r="V164" s="8"/>
      <c r="W164" s="40"/>
      <c r="X164" s="7"/>
      <c r="Y164" s="7" t="e">
        <f>VLOOKUP(Table2[[#This Row],[LD Place Race 2]],Races!$F$3:$G$30,2,0)</f>
        <v>#N/A</v>
      </c>
      <c r="Z164" s="40"/>
      <c r="AA164" s="7"/>
      <c r="AB164" s="7" t="e">
        <f>VLOOKUP(Table2[[#This Row],[500m Place Race 2]],Races!$F$3:$G$30,2,0)</f>
        <v>#N/A</v>
      </c>
      <c r="AC164" s="40"/>
      <c r="AD164" s="7"/>
      <c r="AE164" s="7" t="e">
        <f>VLOOKUP(Table2[[#This Row],[200m Race 2 Place]],Races!$F$3:$G$30,2,0)</f>
        <v>#N/A</v>
      </c>
      <c r="AF164" s="11"/>
      <c r="AG164" s="40"/>
      <c r="AH164" s="7" t="e">
        <f>VLOOKUP(Table2[[#This Row],[100m Place Race 2]],Races!$F$3:$G$30,2,0)</f>
        <v>#N/A</v>
      </c>
      <c r="AI164" s="11" t="e">
        <f>Table2[[#This Row],[100m POINTS Race 2]]+Table2[[#This Row],[200m POINTS RACE 2]]+Table2[[#This Row],[500m Points Race 2]]+Table2[[#This Row],[LD Points Race 2]]</f>
        <v>#N/A</v>
      </c>
      <c r="AJ164" s="11"/>
      <c r="AK164" s="11"/>
      <c r="AL164" s="40"/>
      <c r="AM164" s="7"/>
      <c r="AN164" s="40"/>
      <c r="AO164" s="7"/>
      <c r="AP164" s="40"/>
      <c r="AQ164" s="7" t="e">
        <f>VLOOKUP(Table2[[#This Row],[500m Position]],Races!$F$3:$G$30,2,0)</f>
        <v>#N/A</v>
      </c>
      <c r="AR164" s="40"/>
      <c r="AS164" s="7"/>
      <c r="AT164" s="40" t="e">
        <f>VLOOKUP(Table2[[#This Row],[200m Position Race 4]],Races!$F$3:$G$30,2,0)</f>
        <v>#N/A</v>
      </c>
      <c r="AU164" s="7"/>
      <c r="AV164" s="40"/>
      <c r="AW164" s="7" t="e">
        <f>VLOOKUP(Table2[[#This Row],[100m Position Race 4 ]],Races!$F$3:$G$30,2,0)</f>
        <v>#N/A</v>
      </c>
      <c r="AX164" s="7" t="e">
        <f>Table2[[#This Row],[100m Points Race 4 ]]+Table2[[#This Row],[200m Points Race 4]]+Table2[[#This Row],[500m Points]]</f>
        <v>#N/A</v>
      </c>
      <c r="AY164" s="7"/>
      <c r="AZ164" s="7"/>
      <c r="BA164" s="40"/>
      <c r="BB164" s="40"/>
      <c r="BC164" s="7"/>
      <c r="BD164" s="40"/>
      <c r="BE164" s="7"/>
      <c r="BF164" s="40"/>
      <c r="BG164" s="7"/>
      <c r="BH164" s="40"/>
      <c r="BI164" s="7"/>
      <c r="BJ164" s="40"/>
      <c r="BK164" s="7"/>
      <c r="BL164" s="40"/>
      <c r="BM164" s="7"/>
      <c r="BN164" s="40"/>
      <c r="BO164" s="7"/>
      <c r="BP164" s="40"/>
      <c r="BQ164" s="7"/>
      <c r="BR164" s="40"/>
      <c r="BS164" s="7"/>
      <c r="BT164" s="40"/>
      <c r="BU164" s="7"/>
      <c r="BV16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64" s="9">
        <f>Table2[[#This Row],[Final Points race 1]]+Table2[[#This Row],[Final Points race 2]]+Table2[[#This Row],[Final POINTS Race 4 ]]+Table2[[#This Row],[Final POINTS Race 5]]+Table2[[#This Row],[Final POINTS Race 6]]</f>
        <v>0</v>
      </c>
      <c r="BX16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65" spans="1:78" s="42" customFormat="1" ht="16.5" hidden="1" customHeight="1" thickBot="1">
      <c r="A165" s="10">
        <v>14</v>
      </c>
      <c r="B165" s="6" t="s">
        <v>9</v>
      </c>
      <c r="C165" s="185" t="s">
        <v>96</v>
      </c>
      <c r="D165" s="19">
        <v>38621</v>
      </c>
      <c r="E165" s="6" t="s">
        <v>103</v>
      </c>
      <c r="F165" s="6" t="s">
        <v>76</v>
      </c>
      <c r="G165" s="28" t="s">
        <v>18</v>
      </c>
      <c r="H165" s="191"/>
      <c r="I165" s="93" t="e">
        <f>VLOOKUP(Table2[[#This Row],[GCU Number]],'race 5'!$B$2:$G$48,1,0)</f>
        <v>#N/A</v>
      </c>
      <c r="J165" s="7"/>
      <c r="K165" s="40"/>
      <c r="L165" s="11"/>
      <c r="M165" s="11" t="e">
        <f>VLOOKUP(Table2[[#This Row],[LD Place Race1]],Races!$F$3:$G$30,2,0)</f>
        <v>#N/A</v>
      </c>
      <c r="N165" s="11"/>
      <c r="O165" s="11"/>
      <c r="P165" s="11" t="e">
        <f>VLOOKUP(Table2[[#This Row],[500m Place Race1]],Races!$F$3:$G$30,2,0)</f>
        <v>#N/A</v>
      </c>
      <c r="Q165" s="40"/>
      <c r="R165" s="7"/>
      <c r="S165" s="11" t="e">
        <f>VLOOKUP(Table2[[#This Row],[200m Place Race1]],Races!$F$3:$G$30,2,0)</f>
        <v>#N/A</v>
      </c>
      <c r="T165" s="40" t="e">
        <f>Table2[[#This Row],[200m Points1]]+Table2[[#This Row],[500m Points 1]]+Table2[[#This Row],[LD Points1]]</f>
        <v>#N/A</v>
      </c>
      <c r="U165" s="7"/>
      <c r="V165" s="8"/>
      <c r="W165" s="40"/>
      <c r="X165" s="7"/>
      <c r="Y165" s="11" t="e">
        <f>VLOOKUP(Table2[[#This Row],[LD Place Race 2]],Races!$F$3:$G$30,2,0)</f>
        <v>#N/A</v>
      </c>
      <c r="Z165" s="40"/>
      <c r="AA165" s="7"/>
      <c r="AB165" s="11" t="e">
        <f>VLOOKUP(Table2[[#This Row],[500m Place Race 2]],Races!$F$3:$G$30,2,0)</f>
        <v>#N/A</v>
      </c>
      <c r="AC165" s="40"/>
      <c r="AD165" s="7"/>
      <c r="AE165" s="11" t="e">
        <f>VLOOKUP(Table2[[#This Row],[200m Race 2 Place]],Races!$F$3:$G$30,2,0)</f>
        <v>#N/A</v>
      </c>
      <c r="AF165" s="11"/>
      <c r="AG165" s="40"/>
      <c r="AH165" s="11" t="e">
        <f>VLOOKUP(Table2[[#This Row],[100m Place Race 2]],Races!$F$3:$G$30,2,0)</f>
        <v>#N/A</v>
      </c>
      <c r="AI165" s="11" t="e">
        <f>Table2[[#This Row],[100m POINTS Race 2]]+Table2[[#This Row],[200m POINTS RACE 2]]+Table2[[#This Row],[500m Points Race 2]]+Table2[[#This Row],[LD Points Race 2]]</f>
        <v>#N/A</v>
      </c>
      <c r="AJ165" s="11"/>
      <c r="AK165" s="11"/>
      <c r="AL165" s="40"/>
      <c r="AM165" s="7"/>
      <c r="AN165" s="40"/>
      <c r="AO165" s="7"/>
      <c r="AP165" s="40"/>
      <c r="AQ165" s="7" t="e">
        <f>VLOOKUP(Table2[[#This Row],[500m Position]],Races!$F$3:$G$30,2,0)</f>
        <v>#N/A</v>
      </c>
      <c r="AR165" s="40"/>
      <c r="AS165" s="7"/>
      <c r="AT165" s="40" t="e">
        <f>VLOOKUP(Table2[[#This Row],[200m Position Race 4]],Races!$F$3:$G$30,2,0)</f>
        <v>#N/A</v>
      </c>
      <c r="AU165" s="7"/>
      <c r="AV165" s="40"/>
      <c r="AW165" s="7" t="e">
        <f>VLOOKUP(Table2[[#This Row],[100m Position Race 4 ]],Races!$F$3:$G$30,2,0)</f>
        <v>#N/A</v>
      </c>
      <c r="AX165" s="7" t="e">
        <f>Table2[[#This Row],[100m Points Race 4 ]]+Table2[[#This Row],[200m Points Race 4]]+Table2[[#This Row],[500m Points]]</f>
        <v>#N/A</v>
      </c>
      <c r="AY165" s="7"/>
      <c r="AZ165" s="7"/>
      <c r="BA165" s="40"/>
      <c r="BB165" s="40"/>
      <c r="BC165" s="7"/>
      <c r="BD165" s="40"/>
      <c r="BE165" s="7"/>
      <c r="BF165" s="40"/>
      <c r="BG165" s="7"/>
      <c r="BH165" s="40"/>
      <c r="BI165" s="7"/>
      <c r="BJ165" s="40"/>
      <c r="BK165" s="7"/>
      <c r="BL165" s="40"/>
      <c r="BM165" s="7"/>
      <c r="BN165" s="40"/>
      <c r="BO165" s="7"/>
      <c r="BP165" s="40"/>
      <c r="BQ165" s="7"/>
      <c r="BR165" s="40"/>
      <c r="BS165" s="7"/>
      <c r="BT165" s="40"/>
      <c r="BU165" s="7"/>
      <c r="BV16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65" s="9">
        <f>Table2[[#This Row],[Final Points race 1]]+Table2[[#This Row],[Final Points race 2]]+Table2[[#This Row],[Final POINTS Race 4 ]]+Table2[[#This Row],[Final POINTS Race 5]]+Table2[[#This Row],[Final POINTS Race 6]]</f>
        <v>0</v>
      </c>
      <c r="BX16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66" spans="1:78" s="42" customFormat="1" ht="16.5" hidden="1" customHeight="1" thickBot="1">
      <c r="A166" s="10">
        <v>14</v>
      </c>
      <c r="B166" s="189" t="s">
        <v>9</v>
      </c>
      <c r="C166" s="185" t="s">
        <v>217</v>
      </c>
      <c r="D166" s="19">
        <v>38293</v>
      </c>
      <c r="E166" s="10" t="s">
        <v>734</v>
      </c>
      <c r="F166" s="10" t="s">
        <v>76</v>
      </c>
      <c r="G166" s="10" t="s">
        <v>13</v>
      </c>
      <c r="H166" s="201">
        <v>3695</v>
      </c>
      <c r="I166" s="93" t="e">
        <f>VLOOKUP(Table2[[#This Row],[GCU Number]],'race 5'!$B$2:$G$48,1,0)</f>
        <v>#N/A</v>
      </c>
      <c r="J166" s="7">
        <v>194</v>
      </c>
      <c r="K166" s="7" t="s">
        <v>967</v>
      </c>
      <c r="L166" s="11">
        <v>1</v>
      </c>
      <c r="M166" s="11">
        <f>VLOOKUP(Table2[[#This Row],[LD Place Race1]],Races!$F$3:$G$30,2,0)</f>
        <v>26</v>
      </c>
      <c r="N166" s="11" t="s">
        <v>861</v>
      </c>
      <c r="O166" s="11">
        <v>1</v>
      </c>
      <c r="P166" s="11">
        <f>VLOOKUP(Table2[[#This Row],[500m Place Race1]],Races!$F$3:$G$30,2,0)</f>
        <v>26</v>
      </c>
      <c r="Q166" s="267">
        <v>52.28</v>
      </c>
      <c r="R166" s="7">
        <v>1</v>
      </c>
      <c r="S166" s="11">
        <f>VLOOKUP(Table2[[#This Row],[200m Place Race1]],Races!$F$3:$G$30,2,0)</f>
        <v>26</v>
      </c>
      <c r="T166" s="7">
        <f>Table2[[#This Row],[200m Points1]]+Table2[[#This Row],[500m Points 1]]+Table2[[#This Row],[LD Points1]]</f>
        <v>78</v>
      </c>
      <c r="U166" s="7">
        <v>1</v>
      </c>
      <c r="V166" s="8">
        <f>VLOOKUP(Table2[[#This Row],[Final Place RACE 1]],Races!$F$3:$G$28,2,0)</f>
        <v>26</v>
      </c>
      <c r="W166" s="40" t="s">
        <v>424</v>
      </c>
      <c r="X166" s="7"/>
      <c r="Y166" s="7"/>
      <c r="Z166" s="7" t="s">
        <v>424</v>
      </c>
      <c r="AA166" s="7"/>
      <c r="AB166" s="7"/>
      <c r="AC166" s="268" t="s">
        <v>424</v>
      </c>
      <c r="AD166" s="7"/>
      <c r="AE166" s="7"/>
      <c r="AF166" s="300" t="s">
        <v>424</v>
      </c>
      <c r="AG166" s="40"/>
      <c r="AH166" s="7"/>
      <c r="AI166" s="11"/>
      <c r="AJ166" s="11"/>
      <c r="AK166" s="11"/>
      <c r="AL166" s="7"/>
      <c r="AM166" s="7"/>
      <c r="AN166" s="7"/>
      <c r="AO166" s="7"/>
      <c r="AP166" s="7"/>
      <c r="AQ166" s="7"/>
      <c r="AR166" s="7"/>
      <c r="AS166" s="7"/>
      <c r="AT166" s="7"/>
      <c r="AU166" s="26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  <c r="BJ166" s="7"/>
      <c r="BK166" s="7"/>
      <c r="BL166" s="7"/>
      <c r="BM166" s="7"/>
      <c r="BN166" s="7"/>
      <c r="BO166" s="7"/>
      <c r="BP166" s="7"/>
      <c r="BQ166" s="7"/>
      <c r="BR166" s="7"/>
      <c r="BS166" s="7"/>
      <c r="BT166" s="7"/>
      <c r="BU166" s="7"/>
      <c r="BV16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166" s="9">
        <f>Table2[[#This Row],[Final Points race 1]]+Table2[[#This Row],[Final Points race 2]]+Table2[[#This Row],[Final POINTS Race 4 ]]+Table2[[#This Row],[Final POINTS Race 5]]+Table2[[#This Row],[Final POINTS Race 6]]</f>
        <v>26</v>
      </c>
      <c r="BX16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26</v>
      </c>
    </row>
    <row r="167" spans="1:78" s="42" customFormat="1" ht="16.5" hidden="1" customHeight="1" thickBot="1">
      <c r="A167" s="10">
        <v>14</v>
      </c>
      <c r="B167" s="6" t="s">
        <v>9</v>
      </c>
      <c r="C167" s="185" t="s">
        <v>278</v>
      </c>
      <c r="D167" s="19">
        <v>38275</v>
      </c>
      <c r="E167" s="10" t="s">
        <v>381</v>
      </c>
      <c r="F167" s="10" t="s">
        <v>76</v>
      </c>
      <c r="G167" s="29" t="s">
        <v>24</v>
      </c>
      <c r="H167" s="191"/>
      <c r="I167" s="93" t="e">
        <f>VLOOKUP(Table2[[#This Row],[GCU Number]],'race 5'!$B$2:$G$48,1,0)</f>
        <v>#N/A</v>
      </c>
      <c r="J167" s="11"/>
      <c r="K167" s="37"/>
      <c r="L167" s="11"/>
      <c r="M167" s="11" t="e">
        <f>VLOOKUP(Table2[[#This Row],[LD Place Race1]],Races!$F$3:$G$30,2,0)</f>
        <v>#N/A</v>
      </c>
      <c r="N167" s="11"/>
      <c r="O167" s="11"/>
      <c r="P167" s="11" t="e">
        <f>VLOOKUP(Table2[[#This Row],[500m Place Race1]],Races!$F$3:$G$30,2,0)</f>
        <v>#N/A</v>
      </c>
      <c r="Q167" s="40"/>
      <c r="R167" s="11"/>
      <c r="S167" s="11" t="e">
        <f>VLOOKUP(Table2[[#This Row],[200m Place Race1]],Races!$F$3:$G$30,2,0)</f>
        <v>#N/A</v>
      </c>
      <c r="T167" s="40" t="e">
        <f>Table2[[#This Row],[200m Points1]]+Table2[[#This Row],[500m Points 1]]+Table2[[#This Row],[LD Points1]]</f>
        <v>#N/A</v>
      </c>
      <c r="U167" s="11"/>
      <c r="V167" s="8"/>
      <c r="W167" s="40"/>
      <c r="X167" s="11"/>
      <c r="Y167" s="8" t="e">
        <f>VLOOKUP(Table2[[#This Row],[LD Place Race 2]],Races!$F$3:$G$30,2,0)</f>
        <v>#N/A</v>
      </c>
      <c r="Z167" s="40"/>
      <c r="AA167" s="11"/>
      <c r="AB167" s="8" t="e">
        <f>VLOOKUP(Table2[[#This Row],[500m Place Race 2]],Races!$F$3:$G$30,2,0)</f>
        <v>#N/A</v>
      </c>
      <c r="AC167" s="40"/>
      <c r="AD167" s="11"/>
      <c r="AE167" s="8" t="e">
        <f>VLOOKUP(Table2[[#This Row],[200m Race 2 Place]],Races!$F$3:$G$30,2,0)</f>
        <v>#N/A</v>
      </c>
      <c r="AF167" s="9"/>
      <c r="AG167" s="40"/>
      <c r="AH167" s="11" t="e">
        <f>VLOOKUP(Table2[[#This Row],[100m Place Race 2]],Races!$F$3:$G$30,2,0)</f>
        <v>#N/A</v>
      </c>
      <c r="AI167" s="11" t="e">
        <f>Table2[[#This Row],[100m POINTS Race 2]]+Table2[[#This Row],[200m POINTS RACE 2]]+Table2[[#This Row],[500m Points Race 2]]+Table2[[#This Row],[LD Points Race 2]]</f>
        <v>#N/A</v>
      </c>
      <c r="AJ167" s="11"/>
      <c r="AK167" s="9"/>
      <c r="AL167" s="40"/>
      <c r="AM167" s="11"/>
      <c r="AN167" s="40"/>
      <c r="AO167" s="11"/>
      <c r="AP167" s="40"/>
      <c r="AQ167" s="11" t="e">
        <f>VLOOKUP(Table2[[#This Row],[500m Position]],Races!$F$3:$G$30,2,0)</f>
        <v>#N/A</v>
      </c>
      <c r="AR167" s="40"/>
      <c r="AS167" s="11"/>
      <c r="AT167" s="40" t="e">
        <f>VLOOKUP(Table2[[#This Row],[200m Position Race 4]],Races!$F$3:$G$30,2,0)</f>
        <v>#N/A</v>
      </c>
      <c r="AU167" s="11"/>
      <c r="AV167" s="40"/>
      <c r="AW167" s="11" t="e">
        <f>VLOOKUP(Table2[[#This Row],[100m Position Race 4 ]],Races!$F$3:$G$30,2,0)</f>
        <v>#N/A</v>
      </c>
      <c r="AX167" s="11" t="e">
        <f>Table2[[#This Row],[100m Points Race 4 ]]+Table2[[#This Row],[200m Points Race 4]]+Table2[[#This Row],[500m Points]]</f>
        <v>#N/A</v>
      </c>
      <c r="AY167" s="11"/>
      <c r="AZ167" s="11"/>
      <c r="BA167" s="40"/>
      <c r="BB167" s="40"/>
      <c r="BC167" s="11"/>
      <c r="BD167" s="40"/>
      <c r="BE167" s="11"/>
      <c r="BF167" s="40"/>
      <c r="BG167" s="11"/>
      <c r="BH167" s="40"/>
      <c r="BI167" s="11"/>
      <c r="BJ167" s="40"/>
      <c r="BK167" s="11"/>
      <c r="BL167" s="40"/>
      <c r="BM167" s="11"/>
      <c r="BN167" s="40"/>
      <c r="BO167" s="11"/>
      <c r="BP167" s="40"/>
      <c r="BQ167" s="11"/>
      <c r="BR167" s="40"/>
      <c r="BS167" s="11"/>
      <c r="BT167" s="40"/>
      <c r="BU167" s="11"/>
      <c r="BV16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67" s="9">
        <f>Table2[[#This Row],[Final Points race 1]]+Table2[[#This Row],[Final Points race 2]]+Table2[[#This Row],[Final POINTS Race 4 ]]+Table2[[#This Row],[Final POINTS Race 5]]+Table2[[#This Row],[Final POINTS Race 6]]</f>
        <v>0</v>
      </c>
      <c r="BX16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68" spans="1:78" s="42" customFormat="1" ht="16.5" hidden="1" customHeight="1" thickBot="1">
      <c r="A168" s="10">
        <v>14</v>
      </c>
      <c r="B168" s="6" t="s">
        <v>9</v>
      </c>
      <c r="C168" s="185" t="s">
        <v>419</v>
      </c>
      <c r="D168" s="19">
        <v>38136</v>
      </c>
      <c r="E168" s="10" t="s">
        <v>736</v>
      </c>
      <c r="F168" s="10" t="s">
        <v>76</v>
      </c>
      <c r="G168" s="10" t="s">
        <v>18</v>
      </c>
      <c r="H168" s="201">
        <v>10149</v>
      </c>
      <c r="I168" s="93" t="e">
        <f>VLOOKUP(Table2[[#This Row],[GCU Number]],'race 5'!$B$2:$G$48,1,0)</f>
        <v>#N/A</v>
      </c>
      <c r="J168" s="7">
        <v>57</v>
      </c>
      <c r="K168" s="40"/>
      <c r="L168" s="11"/>
      <c r="M168" s="11" t="e">
        <f>VLOOKUP(Table2[[#This Row],[LD Place Race1]],Races!$F$3:$G$30,2,0)</f>
        <v>#N/A</v>
      </c>
      <c r="N168" s="11"/>
      <c r="O168" s="11"/>
      <c r="P168" s="11" t="e">
        <f>VLOOKUP(Table2[[#This Row],[500m Place Race1]],Races!$F$3:$G$30,2,0)</f>
        <v>#N/A</v>
      </c>
      <c r="Q168" s="40"/>
      <c r="R168" s="7"/>
      <c r="S168" s="11" t="e">
        <f>VLOOKUP(Table2[[#This Row],[200m Place Race1]],Races!$F$3:$G$30,2,0)</f>
        <v>#N/A</v>
      </c>
      <c r="T168" s="40" t="e">
        <f>Table2[[#This Row],[200m Points1]]+Table2[[#This Row],[500m Points 1]]+Table2[[#This Row],[LD Points1]]</f>
        <v>#N/A</v>
      </c>
      <c r="U168" s="7"/>
      <c r="V168" s="8"/>
      <c r="W168" s="40"/>
      <c r="X168" s="7"/>
      <c r="Y168" s="11" t="e">
        <f>VLOOKUP(Table2[[#This Row],[LD Place Race 2]],Races!$F$3:$G$30,2,0)</f>
        <v>#N/A</v>
      </c>
      <c r="Z168" s="40"/>
      <c r="AA168" s="7"/>
      <c r="AB168" s="11" t="e">
        <f>VLOOKUP(Table2[[#This Row],[500m Place Race 2]],Races!$F$3:$G$30,2,0)</f>
        <v>#N/A</v>
      </c>
      <c r="AC168" s="40"/>
      <c r="AD168" s="7"/>
      <c r="AE168" s="11" t="e">
        <f>VLOOKUP(Table2[[#This Row],[200m Race 2 Place]],Races!$F$3:$G$30,2,0)</f>
        <v>#N/A</v>
      </c>
      <c r="AF168" s="11"/>
      <c r="AG168" s="40"/>
      <c r="AH168" s="11" t="e">
        <f>VLOOKUP(Table2[[#This Row],[100m Place Race 2]],Races!$F$3:$G$30,2,0)</f>
        <v>#N/A</v>
      </c>
      <c r="AI168" s="11" t="e">
        <f>Table2[[#This Row],[100m POINTS Race 2]]+Table2[[#This Row],[200m POINTS RACE 2]]+Table2[[#This Row],[500m Points Race 2]]+Table2[[#This Row],[LD Points Race 2]]</f>
        <v>#N/A</v>
      </c>
      <c r="AJ168" s="11"/>
      <c r="AK168" s="11"/>
      <c r="AL168" s="40"/>
      <c r="AM168" s="7"/>
      <c r="AN168" s="40"/>
      <c r="AO168" s="7"/>
      <c r="AP168" s="40"/>
      <c r="AQ168" s="7" t="e">
        <f>VLOOKUP(Table2[[#This Row],[500m Position]],Races!$F$3:$G$30,2,0)</f>
        <v>#N/A</v>
      </c>
      <c r="AR168" s="40"/>
      <c r="AS168" s="7"/>
      <c r="AT168" s="40" t="e">
        <f>VLOOKUP(Table2[[#This Row],[200m Position Race 4]],Races!$F$3:$G$30,2,0)</f>
        <v>#N/A</v>
      </c>
      <c r="AU168" s="7"/>
      <c r="AV168" s="40"/>
      <c r="AW168" s="7" t="e">
        <f>VLOOKUP(Table2[[#This Row],[100m Position Race 4 ]],Races!$F$3:$G$30,2,0)</f>
        <v>#N/A</v>
      </c>
      <c r="AX168" s="7" t="e">
        <f>Table2[[#This Row],[100m Points Race 4 ]]+Table2[[#This Row],[200m Points Race 4]]+Table2[[#This Row],[500m Points]]</f>
        <v>#N/A</v>
      </c>
      <c r="AY168" s="7"/>
      <c r="AZ168" s="7"/>
      <c r="BA168" s="40"/>
      <c r="BB168" s="40"/>
      <c r="BC168" s="7"/>
      <c r="BD168" s="40"/>
      <c r="BE168" s="7"/>
      <c r="BF168" s="40"/>
      <c r="BG168" s="7"/>
      <c r="BH168" s="40"/>
      <c r="BI168" s="7"/>
      <c r="BJ168" s="40"/>
      <c r="BK168" s="7"/>
      <c r="BL168" s="40"/>
      <c r="BM168" s="7"/>
      <c r="BN168" s="40"/>
      <c r="BO168" s="7"/>
      <c r="BP168" s="40"/>
      <c r="BQ168" s="7"/>
      <c r="BR168" s="40"/>
      <c r="BS168" s="7"/>
      <c r="BT168" s="40"/>
      <c r="BU168" s="7"/>
      <c r="BV16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68" s="9">
        <f>Table2[[#This Row],[Final Points race 1]]+Table2[[#This Row],[Final Points race 2]]+Table2[[#This Row],[Final POINTS Race 4 ]]+Table2[[#This Row],[Final POINTS Race 5]]+Table2[[#This Row],[Final POINTS Race 6]]</f>
        <v>0</v>
      </c>
      <c r="BX16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69" spans="1:78" s="42" customFormat="1" ht="16.5" hidden="1" customHeight="1" thickBot="1">
      <c r="A169" s="10">
        <v>14</v>
      </c>
      <c r="B169" s="94" t="s">
        <v>9</v>
      </c>
      <c r="C169" s="185" t="s">
        <v>32</v>
      </c>
      <c r="D169" s="19">
        <v>38622</v>
      </c>
      <c r="E169" s="124" t="s">
        <v>466</v>
      </c>
      <c r="F169" s="10" t="s">
        <v>76</v>
      </c>
      <c r="G169" s="29" t="s">
        <v>13</v>
      </c>
      <c r="H169" s="191">
        <v>10328</v>
      </c>
      <c r="I169" s="93" t="e">
        <f>VLOOKUP(Table2[[#This Row],[GCU Number]],'race 5'!$B$2:$G$48,1,0)</f>
        <v>#N/A</v>
      </c>
      <c r="J169" s="7"/>
      <c r="K169" s="40"/>
      <c r="L169" s="11"/>
      <c r="M169" s="11" t="e">
        <f>VLOOKUP(Table2[[#This Row],[LD Place Race1]],Races!$F$3:$G$30,2,0)</f>
        <v>#N/A</v>
      </c>
      <c r="N169" s="11"/>
      <c r="O169" s="11"/>
      <c r="P169" s="11" t="e">
        <f>VLOOKUP(Table2[[#This Row],[500m Place Race1]],Races!$F$3:$G$30,2,0)</f>
        <v>#N/A</v>
      </c>
      <c r="Q169" s="40"/>
      <c r="R169" s="7"/>
      <c r="S169" s="11" t="e">
        <f>VLOOKUP(Table2[[#This Row],[200m Place Race1]],Races!$F$3:$G$30,2,0)</f>
        <v>#N/A</v>
      </c>
      <c r="T169" s="40" t="e">
        <f>Table2[[#This Row],[200m Points1]]+Table2[[#This Row],[500m Points 1]]+Table2[[#This Row],[LD Points1]]</f>
        <v>#N/A</v>
      </c>
      <c r="U169" s="7"/>
      <c r="V169" s="8"/>
      <c r="W169" s="40"/>
      <c r="X169" s="7"/>
      <c r="Y169" s="7" t="e">
        <f>VLOOKUP(Table2[[#This Row],[LD Place Race 2]],Races!$F$3:$G$30,2,0)</f>
        <v>#N/A</v>
      </c>
      <c r="Z169" s="40"/>
      <c r="AA169" s="7"/>
      <c r="AB169" s="7" t="e">
        <f>VLOOKUP(Table2[[#This Row],[500m Place Race 2]],Races!$F$3:$G$30,2,0)</f>
        <v>#N/A</v>
      </c>
      <c r="AC169" s="40"/>
      <c r="AD169" s="7"/>
      <c r="AE169" s="7" t="e">
        <f>VLOOKUP(Table2[[#This Row],[200m Race 2 Place]],Races!$F$3:$G$30,2,0)</f>
        <v>#N/A</v>
      </c>
      <c r="AF169" s="11"/>
      <c r="AG169" s="40"/>
      <c r="AH169" s="7" t="e">
        <f>VLOOKUP(Table2[[#This Row],[100m Place Race 2]],Races!$F$3:$G$30,2,0)</f>
        <v>#N/A</v>
      </c>
      <c r="AI169" s="11" t="e">
        <f>Table2[[#This Row],[100m POINTS Race 2]]+Table2[[#This Row],[200m POINTS RACE 2]]+Table2[[#This Row],[500m Points Race 2]]+Table2[[#This Row],[LD Points Race 2]]</f>
        <v>#N/A</v>
      </c>
      <c r="AJ169" s="11"/>
      <c r="AK169" s="11"/>
      <c r="AL169" s="40"/>
      <c r="AM169" s="7"/>
      <c r="AN169" s="40"/>
      <c r="AO169" s="7"/>
      <c r="AP169" s="40"/>
      <c r="AQ169" s="7" t="e">
        <f>VLOOKUP(Table2[[#This Row],[500m Position]],Races!$F$3:$G$30,2,0)</f>
        <v>#N/A</v>
      </c>
      <c r="AR169" s="40"/>
      <c r="AS169" s="7"/>
      <c r="AT169" s="40" t="e">
        <f>VLOOKUP(Table2[[#This Row],[200m Position Race 4]],Races!$F$3:$G$30,2,0)</f>
        <v>#N/A</v>
      </c>
      <c r="AU169" s="7"/>
      <c r="AV169" s="40"/>
      <c r="AW169" s="7" t="e">
        <f>VLOOKUP(Table2[[#This Row],[100m Position Race 4 ]],Races!$F$3:$G$30,2,0)</f>
        <v>#N/A</v>
      </c>
      <c r="AX169" s="7" t="e">
        <f>Table2[[#This Row],[100m Points Race 4 ]]+Table2[[#This Row],[200m Points Race 4]]+Table2[[#This Row],[500m Points]]</f>
        <v>#N/A</v>
      </c>
      <c r="AY169" s="7"/>
      <c r="AZ169" s="7"/>
      <c r="BA169" s="40"/>
      <c r="BB169" s="40"/>
      <c r="BC169" s="7"/>
      <c r="BD169" s="40"/>
      <c r="BE169" s="7"/>
      <c r="BF169" s="40"/>
      <c r="BG169" s="7"/>
      <c r="BH169" s="40"/>
      <c r="BI169" s="7"/>
      <c r="BJ169" s="40"/>
      <c r="BK169" s="7"/>
      <c r="BL169" s="40"/>
      <c r="BM169" s="7"/>
      <c r="BN169" s="40"/>
      <c r="BO169" s="7"/>
      <c r="BP169" s="40"/>
      <c r="BQ169" s="7"/>
      <c r="BR169" s="40"/>
      <c r="BS169" s="7"/>
      <c r="BT169" s="40"/>
      <c r="BU169" s="7"/>
      <c r="BV16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69" s="9">
        <f>Table2[[#This Row],[Final Points race 1]]+Table2[[#This Row],[Final Points race 2]]+Table2[[#This Row],[Final POINTS Race 4 ]]+Table2[[#This Row],[Final POINTS Race 5]]+Table2[[#This Row],[Final POINTS Race 6]]</f>
        <v>0</v>
      </c>
      <c r="BX16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6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6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70" spans="1:78" s="42" customFormat="1" ht="16.5" hidden="1" customHeight="1" thickBot="1">
      <c r="A170" s="10">
        <v>14</v>
      </c>
      <c r="B170" s="94" t="s">
        <v>9</v>
      </c>
      <c r="C170" s="185" t="s">
        <v>1158</v>
      </c>
      <c r="D170" s="19"/>
      <c r="E170" s="6" t="s">
        <v>246</v>
      </c>
      <c r="F170" s="10"/>
      <c r="G170" s="29" t="s">
        <v>13</v>
      </c>
      <c r="H170" s="191"/>
      <c r="I170" s="93" t="e">
        <f>VLOOKUP(Table2[[#This Row],[GCU Number]],'race 5'!$B$2:$G$48,1,0)</f>
        <v>#N/A</v>
      </c>
      <c r="J170" s="7">
        <v>90</v>
      </c>
      <c r="K170" s="84"/>
      <c r="L170" s="11"/>
      <c r="M170" s="11"/>
      <c r="N170" s="11"/>
      <c r="O170" s="11"/>
      <c r="P170" s="11"/>
      <c r="Q170" s="84"/>
      <c r="R170" s="7"/>
      <c r="S170" s="11"/>
      <c r="T170" s="40"/>
      <c r="U170" s="7"/>
      <c r="V170" s="8"/>
      <c r="W170" s="40" t="s">
        <v>424</v>
      </c>
      <c r="X170" s="7"/>
      <c r="Y170" s="7"/>
      <c r="Z170" s="40" t="s">
        <v>1410</v>
      </c>
      <c r="AA170" s="7">
        <v>20</v>
      </c>
      <c r="AB170" s="7">
        <f>VLOOKUP(Table2[[#This Row],[500m Place Race 2]],Races!$F$3:$G$30,2,0)</f>
        <v>1</v>
      </c>
      <c r="AC170" s="268" t="s">
        <v>1483</v>
      </c>
      <c r="AD170" s="7">
        <v>19</v>
      </c>
      <c r="AE170" s="7">
        <f>VLOOKUP(Table2[[#This Row],[200m Race 2 Place]],Races!$F$3:$G$30,2,0)</f>
        <v>2</v>
      </c>
      <c r="AF170" s="300" t="s">
        <v>424</v>
      </c>
      <c r="AG170" s="40"/>
      <c r="AH170" s="7"/>
      <c r="AI170" s="11">
        <f>Table2[[#This Row],[100m POINTS Race 2]]+Table2[[#This Row],[200m POINTS RACE 2]]+Table2[[#This Row],[500m Points Race 2]]+Table2[[#This Row],[LD Points Race 2]]</f>
        <v>3</v>
      </c>
      <c r="AJ170" s="11">
        <v>19</v>
      </c>
      <c r="AK170" s="11">
        <f>VLOOKUP(Table2[[#This Row],[Race 2 Overall Position]],Races!$F$3:$G$30,2,0)</f>
        <v>2</v>
      </c>
      <c r="AL170" s="40"/>
      <c r="AM170" s="7"/>
      <c r="AN170" s="40"/>
      <c r="AO170" s="7"/>
      <c r="AP170" s="40"/>
      <c r="AQ170" s="7"/>
      <c r="AR170" s="40"/>
      <c r="AS170" s="7"/>
      <c r="AT170" s="40"/>
      <c r="AU170" s="7"/>
      <c r="AV170" s="40"/>
      <c r="AW170" s="7"/>
      <c r="AX170" s="7"/>
      <c r="AY170" s="7"/>
      <c r="AZ170" s="7"/>
      <c r="BA170" s="40"/>
      <c r="BB170" s="40"/>
      <c r="BC170" s="7"/>
      <c r="BD170" s="40"/>
      <c r="BE170" s="7"/>
      <c r="BF170" s="40"/>
      <c r="BG170" s="7"/>
      <c r="BH170" s="40"/>
      <c r="BI170" s="7"/>
      <c r="BJ170" s="40"/>
      <c r="BK170" s="7"/>
      <c r="BL170" s="40"/>
      <c r="BM170" s="7"/>
      <c r="BN170" s="40"/>
      <c r="BO170" s="7"/>
      <c r="BP170" s="40"/>
      <c r="BQ170" s="7"/>
      <c r="BR170" s="40"/>
      <c r="BS170" s="7"/>
      <c r="BT170" s="40"/>
      <c r="BU170" s="7"/>
      <c r="BV17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70" s="9">
        <f>Table2[[#This Row],[Final Points race 1]]+Table2[[#This Row],[Final Points race 2]]+Table2[[#This Row],[Final POINTS Race 4 ]]+Table2[[#This Row],[Final POINTS Race 5]]+Table2[[#This Row],[Final POINTS Race 6]]</f>
        <v>2</v>
      </c>
      <c r="BX170" s="9" t="e">
        <f>SMALL(#REF!,1)</f>
        <v>#REF!</v>
      </c>
      <c r="BY17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70" s="117">
        <f>IF(Table2[[#This Row],[Races completed]]=$BZ$1,Table2[[#This Row],[Total Points 2018]]-Table2[[#This Row],[Lowest]],Table2[[#This Row],[Total Points 2018]])</f>
        <v>2</v>
      </c>
    </row>
    <row r="171" spans="1:78" s="42" customFormat="1" ht="16.5" customHeight="1" thickBot="1">
      <c r="A171" s="10">
        <v>14</v>
      </c>
      <c r="B171" s="6" t="s">
        <v>19</v>
      </c>
      <c r="C171" s="185" t="s">
        <v>1178</v>
      </c>
      <c r="D171" s="19">
        <v>38100</v>
      </c>
      <c r="E171" s="6"/>
      <c r="F171" s="6" t="s">
        <v>1599</v>
      </c>
      <c r="G171" s="28" t="s">
        <v>44</v>
      </c>
      <c r="H171" s="191">
        <v>10254</v>
      </c>
      <c r="I171" s="93">
        <f>VLOOKUP(Table2[[#This Row],[GCU Number]],'race 5'!$B$2:$G$48,1,0)</f>
        <v>10254</v>
      </c>
      <c r="J171" s="11">
        <v>96</v>
      </c>
      <c r="K171" s="37" t="s">
        <v>973</v>
      </c>
      <c r="L171" s="397">
        <v>2</v>
      </c>
      <c r="M171" s="11">
        <f>VLOOKUP(Table2[[#This Row],[LD Place Race1]],Races!$F$3:$G$30,2,0)</f>
        <v>22</v>
      </c>
      <c r="N171" s="11" t="s">
        <v>872</v>
      </c>
      <c r="O171" s="11">
        <v>2</v>
      </c>
      <c r="P171" s="11">
        <f>VLOOKUP(Table2[[#This Row],[500m Place Race1]],Races!$F$3:$G$30,2,0)</f>
        <v>22</v>
      </c>
      <c r="Q171" s="40" t="s">
        <v>930</v>
      </c>
      <c r="R171" s="397">
        <v>2</v>
      </c>
      <c r="S171" s="11">
        <f>VLOOKUP(Table2[[#This Row],[200m Place Race1]],Races!$F$3:$G$30,2,0)</f>
        <v>22</v>
      </c>
      <c r="T171" s="40">
        <f>Table2[[#This Row],[200m Points1]]+Table2[[#This Row],[500m Points 1]]+Table2[[#This Row],[LD Points1]]</f>
        <v>66</v>
      </c>
      <c r="U171" s="397">
        <v>2</v>
      </c>
      <c r="V171" s="8">
        <f>VLOOKUP(Table2[[#This Row],[Final Place RACE 1]],Races!$F$3:$G$28,2,0)</f>
        <v>22</v>
      </c>
      <c r="W171" s="40" t="s">
        <v>1297</v>
      </c>
      <c r="X171" s="11">
        <v>3</v>
      </c>
      <c r="Y171" s="7">
        <f>VLOOKUP(Table2[[#This Row],[LD Place Race 2]],Races!$F$3:$G$30,2,0)</f>
        <v>19</v>
      </c>
      <c r="Z171" s="40" t="s">
        <v>1387</v>
      </c>
      <c r="AA171" s="11">
        <v>3</v>
      </c>
      <c r="AB171" s="7">
        <f>VLOOKUP(Table2[[#This Row],[500m Place Race 2]],Races!$F$3:$G$30,2,0)</f>
        <v>19</v>
      </c>
      <c r="AC171" s="268" t="s">
        <v>1465</v>
      </c>
      <c r="AD171" s="11">
        <v>3</v>
      </c>
      <c r="AE171" s="7">
        <f>VLOOKUP(Table2[[#This Row],[200m Race 2 Place]],Races!$F$3:$G$30,2,0)</f>
        <v>19</v>
      </c>
      <c r="AF171" s="300">
        <v>29.41</v>
      </c>
      <c r="AG171" s="40">
        <v>3</v>
      </c>
      <c r="AH171" s="11">
        <f>VLOOKUP(Table2[[#This Row],[100m Place Race 2]],Races!$F$3:$G$30,2,0)</f>
        <v>19</v>
      </c>
      <c r="AI171" s="11">
        <f>Table2[[#This Row],[100m POINTS Race 2]]+Table2[[#This Row],[200m POINTS RACE 2]]+Table2[[#This Row],[500m Points Race 2]]+Table2[[#This Row],[LD Points Race 2]]</f>
        <v>76</v>
      </c>
      <c r="AJ171" s="11">
        <v>3</v>
      </c>
      <c r="AK171" s="11">
        <f>VLOOKUP(Table2[[#This Row],[Race 2 Overall Position]],Races!$F$3:$G$30,2,0)</f>
        <v>19</v>
      </c>
      <c r="AL171" s="40"/>
      <c r="AM171" s="397"/>
      <c r="AN171" s="40"/>
      <c r="AO171" s="11" t="s">
        <v>1695</v>
      </c>
      <c r="AP171" s="40">
        <v>2</v>
      </c>
      <c r="AQ171" s="397">
        <f>VLOOKUP(Table2[[#This Row],[500m Position]],Races!$F$3:$G$30,2,0)</f>
        <v>22</v>
      </c>
      <c r="AR171" s="40" t="s">
        <v>1767</v>
      </c>
      <c r="AS171" s="397">
        <v>2</v>
      </c>
      <c r="AT171" s="40">
        <f>VLOOKUP(Table2[[#This Row],[200m Position Race 4]],Races!$F$3:$G$30,2,0)</f>
        <v>22</v>
      </c>
      <c r="AU171" s="399">
        <v>36.159999999999997</v>
      </c>
      <c r="AV171" s="40">
        <v>2</v>
      </c>
      <c r="AW171" s="397">
        <f>VLOOKUP(Table2[[#This Row],[100m Position Race 4 ]],Races!$F$3:$G$30,2,0)</f>
        <v>22</v>
      </c>
      <c r="AX171" s="397">
        <f>Table2[[#This Row],[100m Points Race 4 ]]+Table2[[#This Row],[200m Points Race 4]]+Table2[[#This Row],[500m Points]]</f>
        <v>66</v>
      </c>
      <c r="AY171" s="397">
        <v>2</v>
      </c>
      <c r="AZ171" s="397">
        <f>VLOOKUP(Table2[[#This Row],[Total Position Race 4]],Races!$F$3:$G$30,2,0)</f>
        <v>22</v>
      </c>
      <c r="BA171" s="40" t="s">
        <v>1984</v>
      </c>
      <c r="BB171" s="40">
        <v>2</v>
      </c>
      <c r="BC171" s="397">
        <f>VLOOKUP(Table2[[#This Row],[Total Position Race 5]],Races!$F$3:$G$30,2,0)</f>
        <v>22</v>
      </c>
      <c r="BD171" s="40" t="s">
        <v>2060</v>
      </c>
      <c r="BE171" s="397">
        <v>2</v>
      </c>
      <c r="BF171" s="40">
        <f>VLOOKUP(Table2[[#This Row],[Total Position Race 6]],Races!$F$3:$G$30,2,0)</f>
        <v>22</v>
      </c>
      <c r="BG171" s="397"/>
      <c r="BH171" s="40"/>
      <c r="BI171" s="397"/>
      <c r="BJ171" s="40"/>
      <c r="BK171" s="397"/>
      <c r="BL171" s="40"/>
      <c r="BM171" s="397"/>
      <c r="BN171" s="40"/>
      <c r="BO171" s="397"/>
      <c r="BP171" s="40"/>
      <c r="BQ171" s="397"/>
      <c r="BR171" s="40"/>
      <c r="BS171" s="397"/>
      <c r="BT171" s="40"/>
      <c r="BU171" s="397"/>
      <c r="BV17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71" s="9">
        <f>Table2[[#This Row],[Final Points race 1]]+Table2[[#This Row],[Final Points race 2]]+Table2[[#This Row],[Final POINTS Race 4 ]]+Table2[[#This Row],[Final POINTS Race 5]]+Table2[[#This Row],[Final POINTS Race 6]]</f>
        <v>107</v>
      </c>
      <c r="BX17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107</v>
      </c>
    </row>
    <row r="172" spans="1:78" s="42" customFormat="1" ht="16.5" hidden="1" customHeight="1" thickBot="1">
      <c r="A172" s="10">
        <v>14</v>
      </c>
      <c r="B172" s="189" t="s">
        <v>9</v>
      </c>
      <c r="C172" s="185" t="s">
        <v>413</v>
      </c>
      <c r="D172" s="19">
        <v>38582</v>
      </c>
      <c r="E172" s="10" t="s">
        <v>729</v>
      </c>
      <c r="F172" s="10" t="s">
        <v>76</v>
      </c>
      <c r="G172" s="10" t="s">
        <v>400</v>
      </c>
      <c r="H172" s="201">
        <v>10761</v>
      </c>
      <c r="I172" s="93" t="e">
        <f>VLOOKUP(Table2[[#This Row],[GCU Number]],'race 5'!$B$2:$G$48,1,0)</f>
        <v>#N/A</v>
      </c>
      <c r="J172" s="7">
        <v>34</v>
      </c>
      <c r="K172" s="7"/>
      <c r="L172" s="11"/>
      <c r="M172" s="11" t="e">
        <f>VLOOKUP(Table2[[#This Row],[LD Place Race1]],Races!$F$3:$G$30,2,0)</f>
        <v>#N/A</v>
      </c>
      <c r="N172" s="11"/>
      <c r="O172" s="11"/>
      <c r="P172" s="11" t="e">
        <f>VLOOKUP(Table2[[#This Row],[500m Place Race1]],Races!$F$3:$G$30,2,0)</f>
        <v>#N/A</v>
      </c>
      <c r="Q172" s="7"/>
      <c r="R172" s="7"/>
      <c r="S172" s="11" t="e">
        <f>VLOOKUP(Table2[[#This Row],[200m Place Race1]],Races!$F$3:$G$30,2,0)</f>
        <v>#N/A</v>
      </c>
      <c r="T172" s="7" t="e">
        <f>Table2[[#This Row],[200m Points1]]+Table2[[#This Row],[500m Points 1]]+Table2[[#This Row],[LD Points1]]</f>
        <v>#N/A</v>
      </c>
      <c r="U172" s="7"/>
      <c r="V172" s="8"/>
      <c r="W172" s="7"/>
      <c r="X172" s="7"/>
      <c r="Y172" s="7" t="e">
        <f>VLOOKUP(Table2[[#This Row],[LD Place Race 2]],Races!$F$3:$G$30,2,0)</f>
        <v>#N/A</v>
      </c>
      <c r="Z172" s="7"/>
      <c r="AA172" s="7"/>
      <c r="AB172" s="7" t="e">
        <f>VLOOKUP(Table2[[#This Row],[500m Place Race 2]],Races!$F$3:$G$30,2,0)</f>
        <v>#N/A</v>
      </c>
      <c r="AC172" s="7"/>
      <c r="AD172" s="7"/>
      <c r="AE172" s="7" t="e">
        <f>VLOOKUP(Table2[[#This Row],[200m Race 2 Place]],Races!$F$3:$G$30,2,0)</f>
        <v>#N/A</v>
      </c>
      <c r="AF172" s="11"/>
      <c r="AG172" s="7"/>
      <c r="AH172" s="7" t="e">
        <f>VLOOKUP(Table2[[#This Row],[100m Place Race 2]],Races!$F$3:$G$30,2,0)</f>
        <v>#N/A</v>
      </c>
      <c r="AI172" s="11" t="e">
        <f>Table2[[#This Row],[100m POINTS Race 2]]+Table2[[#This Row],[200m POINTS RACE 2]]+Table2[[#This Row],[500m Points Race 2]]+Table2[[#This Row],[LD Points Race 2]]</f>
        <v>#N/A</v>
      </c>
      <c r="AJ172" s="11"/>
      <c r="AK172" s="11"/>
      <c r="AL172" s="7"/>
      <c r="AM172" s="7"/>
      <c r="AN172" s="7"/>
      <c r="AO172" s="7"/>
      <c r="AP172" s="7"/>
      <c r="AQ172" s="7" t="e">
        <f>VLOOKUP(Table2[[#This Row],[500m Position]],Races!$F$3:$G$30,2,0)</f>
        <v>#N/A</v>
      </c>
      <c r="AR172" s="7"/>
      <c r="AS172" s="7"/>
      <c r="AT172" s="7" t="e">
        <f>VLOOKUP(Table2[[#This Row],[200m Position Race 4]],Races!$F$3:$G$30,2,0)</f>
        <v>#N/A</v>
      </c>
      <c r="AU172" s="7"/>
      <c r="AV172" s="7"/>
      <c r="AW172" s="7" t="e">
        <f>VLOOKUP(Table2[[#This Row],[100m Position Race 4 ]],Races!$F$3:$G$30,2,0)</f>
        <v>#N/A</v>
      </c>
      <c r="AX172" s="7" t="e">
        <f>Table2[[#This Row],[100m Points Race 4 ]]+Table2[[#This Row],[200m Points Race 4]]+Table2[[#This Row],[500m Points]]</f>
        <v>#N/A</v>
      </c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  <c r="BJ172" s="7"/>
      <c r="BK172" s="7"/>
      <c r="BL172" s="7"/>
      <c r="BM172" s="7"/>
      <c r="BN172" s="7"/>
      <c r="BO172" s="7"/>
      <c r="BP172" s="7"/>
      <c r="BQ172" s="7"/>
      <c r="BR172" s="7"/>
      <c r="BS172" s="7"/>
      <c r="BT172" s="7"/>
      <c r="BU172" s="7"/>
      <c r="BV17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72" s="9">
        <f>Table2[[#This Row],[Final Points race 1]]+Table2[[#This Row],[Final Points race 2]]+Table2[[#This Row],[Final POINTS Race 4 ]]+Table2[[#This Row],[Final POINTS Race 5]]+Table2[[#This Row],[Final POINTS Race 6]]</f>
        <v>0</v>
      </c>
      <c r="BX17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73" spans="1:78" s="42" customFormat="1" ht="16.5" hidden="1" customHeight="1" thickBot="1">
      <c r="A173" s="124">
        <v>14</v>
      </c>
      <c r="B173" s="182" t="s">
        <v>9</v>
      </c>
      <c r="C173" s="185" t="s">
        <v>716</v>
      </c>
      <c r="D173" s="19"/>
      <c r="E173" s="6" t="s">
        <v>76</v>
      </c>
      <c r="F173" s="92" t="s">
        <v>76</v>
      </c>
      <c r="G173" s="124" t="s">
        <v>44</v>
      </c>
      <c r="H173" s="201"/>
      <c r="I173" s="93" t="e">
        <f>VLOOKUP(Table2[[#This Row],[GCU Number]],'race 5'!$B$2:$G$48,1,0)</f>
        <v>#N/A</v>
      </c>
      <c r="J173" s="7"/>
      <c r="K173" s="293"/>
      <c r="L173" s="100"/>
      <c r="M173" s="100"/>
      <c r="N173" s="100"/>
      <c r="O173" s="100"/>
      <c r="P173" s="100" t="e">
        <f>VLOOKUP(Table2[[#This Row],[500m Place Race1]],Races!$F$3:$G$30,2,0)</f>
        <v>#N/A</v>
      </c>
      <c r="Q173" s="293"/>
      <c r="R173" s="101"/>
      <c r="S173" s="100"/>
      <c r="T173" s="293" t="e">
        <f>Table2[[#This Row],[200m Points1]]+Table2[[#This Row],[500m Points 1]]+Table2[[#This Row],[LD Points1]]</f>
        <v>#N/A</v>
      </c>
      <c r="U173" s="101"/>
      <c r="V173" s="102"/>
      <c r="W173" s="293"/>
      <c r="X173" s="101"/>
      <c r="Y173" s="102" t="e">
        <f>VLOOKUP(Table2[[#This Row],[LD Place Race 2]],Races!$F$3:$G$30,2,0)</f>
        <v>#N/A</v>
      </c>
      <c r="Z173" s="293"/>
      <c r="AA173" s="101"/>
      <c r="AB173" s="102" t="e">
        <f>VLOOKUP(Table2[[#This Row],[500m Place Race 2]],Races!$F$3:$G$30,2,0)</f>
        <v>#N/A</v>
      </c>
      <c r="AC173" s="293"/>
      <c r="AD173" s="101"/>
      <c r="AE173" s="102" t="e">
        <f>VLOOKUP(Table2[[#This Row],[200m Race 2 Place]],Races!$F$3:$G$30,2,0)</f>
        <v>#N/A</v>
      </c>
      <c r="AF173" s="100"/>
      <c r="AG173" s="293"/>
      <c r="AH173" s="101" t="e">
        <f>VLOOKUP(Table2[[#This Row],[100m Place Race 2]],Races!$F$3:$G$30,2,0)</f>
        <v>#N/A</v>
      </c>
      <c r="AI173" s="100" t="e">
        <f>Table2[[#This Row],[100m POINTS Race 2]]+Table2[[#This Row],[200m POINTS RACE 2]]+Table2[[#This Row],[500m Points Race 2]]+Table2[[#This Row],[LD Points Race 2]]</f>
        <v>#N/A</v>
      </c>
      <c r="AJ173" s="100"/>
      <c r="AK173" s="103"/>
      <c r="AL173" s="293"/>
      <c r="AM173" s="101"/>
      <c r="AN173" s="293"/>
      <c r="AO173" s="101"/>
      <c r="AP173" s="293"/>
      <c r="AQ173" s="101" t="e">
        <f>VLOOKUP(Table2[[#This Row],[500m Position]],Races!$F$3:$G$30,2,0)</f>
        <v>#N/A</v>
      </c>
      <c r="AR173" s="293"/>
      <c r="AS173" s="101"/>
      <c r="AT173" s="293" t="e">
        <f>VLOOKUP(Table2[[#This Row],[200m Position Race 4]],Races!$F$3:$G$30,2,0)</f>
        <v>#N/A</v>
      </c>
      <c r="AU173" s="101"/>
      <c r="AV173" s="293"/>
      <c r="AW173" s="101" t="e">
        <f>VLOOKUP(Table2[[#This Row],[100m Position Race 4 ]],Races!$F$3:$G$30,2,0)</f>
        <v>#N/A</v>
      </c>
      <c r="AX173" s="101" t="e">
        <f>Table2[[#This Row],[100m Points Race 4 ]]+Table2[[#This Row],[200m Points Race 4]]+Table2[[#This Row],[500m Points]]</f>
        <v>#N/A</v>
      </c>
      <c r="AY173" s="101"/>
      <c r="AZ173" s="101"/>
      <c r="BA173" s="293"/>
      <c r="BB173" s="293"/>
      <c r="BC173" s="101"/>
      <c r="BD173" s="293"/>
      <c r="BE173" s="101"/>
      <c r="BF173" s="293"/>
      <c r="BG173" s="101"/>
      <c r="BH173" s="293"/>
      <c r="BI173" s="101"/>
      <c r="BJ173" s="293"/>
      <c r="BK173" s="101"/>
      <c r="BL173" s="293"/>
      <c r="BM173" s="101"/>
      <c r="BN173" s="293"/>
      <c r="BO173" s="101"/>
      <c r="BP173" s="293"/>
      <c r="BQ173" s="101"/>
      <c r="BR173" s="293"/>
      <c r="BS173" s="101"/>
      <c r="BT173" s="293"/>
      <c r="BU173" s="101"/>
      <c r="BV17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73" s="9">
        <f>Table2[[#This Row],[Final Points race 1]]+Table2[[#This Row],[Final Points race 2]]+Table2[[#This Row],[Final POINTS Race 4 ]]+Table2[[#This Row],[Final POINTS Race 5]]+Table2[[#This Row],[Final POINTS Race 6]]</f>
        <v>0</v>
      </c>
      <c r="BX17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74" spans="1:78" s="42" customFormat="1" ht="16.5" hidden="1" customHeight="1" thickBot="1">
      <c r="A174" s="10">
        <v>14</v>
      </c>
      <c r="B174" s="6" t="s">
        <v>9</v>
      </c>
      <c r="C174" s="185" t="s">
        <v>1364</v>
      </c>
      <c r="D174" s="19"/>
      <c r="E174" s="52"/>
      <c r="F174" s="61"/>
      <c r="G174" s="87" t="s">
        <v>44</v>
      </c>
      <c r="H174" s="191"/>
      <c r="I174" s="93" t="e">
        <f>VLOOKUP(Table2[[#This Row],[GCU Number]],'race 5'!$B$2:$G$48,1,0)</f>
        <v>#N/A</v>
      </c>
      <c r="J174" s="7">
        <v>192</v>
      </c>
      <c r="K174" s="311"/>
      <c r="L174" s="126"/>
      <c r="M174" s="126"/>
      <c r="N174" s="11"/>
      <c r="O174" s="11"/>
      <c r="P174" s="11"/>
      <c r="Q174" s="129"/>
      <c r="R174" s="278"/>
      <c r="S174" s="126"/>
      <c r="T174" s="306"/>
      <c r="U174" s="278"/>
      <c r="V174" s="298"/>
      <c r="W174" s="40" t="s">
        <v>424</v>
      </c>
      <c r="X174" s="278"/>
      <c r="Y174" s="298"/>
      <c r="Z174" s="40" t="s">
        <v>1365</v>
      </c>
      <c r="AA174" s="278">
        <v>19</v>
      </c>
      <c r="AB174" s="298">
        <f>VLOOKUP(Table2[[#This Row],[500m Place Race 2]],Races!$F$3:$G$30,2,0)</f>
        <v>2</v>
      </c>
      <c r="AC174" s="268" t="s">
        <v>424</v>
      </c>
      <c r="AD174" s="278"/>
      <c r="AE174" s="298"/>
      <c r="AF174" s="302" t="s">
        <v>424</v>
      </c>
      <c r="AG174" s="306"/>
      <c r="AH174" s="278"/>
      <c r="AI174" s="11">
        <f>Table2[[#This Row],[100m POINTS Race 2]]+Table2[[#This Row],[200m POINTS RACE 2]]+Table2[[#This Row],[500m Points Race 2]]+Table2[[#This Row],[LD Points Race 2]]</f>
        <v>2</v>
      </c>
      <c r="AJ174" s="11">
        <v>20</v>
      </c>
      <c r="AK174" s="127">
        <f>VLOOKUP(Table2[[#This Row],[Race 2 Overall Position]],Races!$F$3:$G$30,2,0)</f>
        <v>1</v>
      </c>
      <c r="AL174" s="306"/>
      <c r="AM174" s="278"/>
      <c r="AN174" s="306"/>
      <c r="AO174" s="278"/>
      <c r="AP174" s="306"/>
      <c r="AQ174" s="278"/>
      <c r="AR174" s="306"/>
      <c r="AS174" s="278"/>
      <c r="AT174" s="306"/>
      <c r="AU174" s="278"/>
      <c r="AV174" s="306"/>
      <c r="AW174" s="278"/>
      <c r="AX174" s="278"/>
      <c r="AY174" s="278"/>
      <c r="AZ174" s="278"/>
      <c r="BA174" s="306"/>
      <c r="BB174" s="306"/>
      <c r="BC174" s="278"/>
      <c r="BD174" s="306"/>
      <c r="BE174" s="278"/>
      <c r="BF174" s="306"/>
      <c r="BG174" s="278"/>
      <c r="BH174" s="306"/>
      <c r="BI174" s="278"/>
      <c r="BJ174" s="306"/>
      <c r="BK174" s="278"/>
      <c r="BL174" s="306"/>
      <c r="BM174" s="278"/>
      <c r="BN174" s="306"/>
      <c r="BO174" s="278"/>
      <c r="BP174" s="40"/>
      <c r="BQ174" s="7"/>
      <c r="BR174" s="40"/>
      <c r="BS174" s="7"/>
      <c r="BT174" s="40"/>
      <c r="BU174" s="7"/>
      <c r="BV174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174" s="9">
        <f>Table2[[#This Row],[Final Points race 1]]+Table2[[#This Row],[Final Points race 2]]+Table2[[#This Row],[Final POINTS Race 4 ]]+Table2[[#This Row],[Final POINTS Race 5]]+Table2[[#This Row],[Final POINTS Race 6]]</f>
        <v>1</v>
      </c>
      <c r="BX174" s="9" t="e">
        <f>SMALL(#REF!,1)</f>
        <v>#REF!</v>
      </c>
      <c r="BY174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74" s="117">
        <f>IF(Table2[[#This Row],[Races completed]]=$BZ$1,Table2[[#This Row],[Total Points 2018]]-Table2[[#This Row],[Lowest]],Table2[[#This Row],[Total Points 2018]])</f>
        <v>1</v>
      </c>
    </row>
    <row r="175" spans="1:78" s="42" customFormat="1" ht="16.5" hidden="1" customHeight="1" thickBot="1">
      <c r="A175" s="10">
        <v>14</v>
      </c>
      <c r="B175" s="189" t="s">
        <v>9</v>
      </c>
      <c r="C175" s="185" t="s">
        <v>500</v>
      </c>
      <c r="D175" s="19">
        <v>38625</v>
      </c>
      <c r="E175" s="124" t="s">
        <v>376</v>
      </c>
      <c r="F175" s="124" t="s">
        <v>76</v>
      </c>
      <c r="G175" s="28" t="s">
        <v>44</v>
      </c>
      <c r="H175" s="202" t="s">
        <v>432</v>
      </c>
      <c r="I175" s="93" t="e">
        <f>VLOOKUP(Table2[[#This Row],[GCU Number]],'race 5'!$B$2:$G$48,1,0)</f>
        <v>#N/A</v>
      </c>
      <c r="J175" s="7">
        <v>172</v>
      </c>
      <c r="K175" s="85"/>
      <c r="L175" s="11"/>
      <c r="M175" s="11" t="e">
        <f>VLOOKUP(Table2[[#This Row],[LD Place Race1]],Races!$F$3:$G$30,2,0)</f>
        <v>#N/A</v>
      </c>
      <c r="N175" s="11"/>
      <c r="O175" s="11"/>
      <c r="P175" s="11" t="e">
        <f>VLOOKUP(Table2[[#This Row],[500m Place Race1]],Races!$F$3:$G$30,2,0)</f>
        <v>#N/A</v>
      </c>
      <c r="Q175" s="85"/>
      <c r="R175" s="7"/>
      <c r="S175" s="11" t="e">
        <f>VLOOKUP(Table2[[#This Row],[200m Place Race1]],Races!$F$3:$G$30,2,0)</f>
        <v>#N/A</v>
      </c>
      <c r="T175" s="85" t="e">
        <f>Table2[[#This Row],[200m Points1]]+Table2[[#This Row],[500m Points 1]]+Table2[[#This Row],[LD Points1]]</f>
        <v>#N/A</v>
      </c>
      <c r="U175" s="7"/>
      <c r="V175" s="8"/>
      <c r="W175" s="85"/>
      <c r="X175" s="7"/>
      <c r="Y175" s="8" t="e">
        <f>VLOOKUP(Table2[[#This Row],[LD Place Race 2]],Races!$F$3:$G$30,2,0)</f>
        <v>#N/A</v>
      </c>
      <c r="Z175" s="85"/>
      <c r="AA175" s="7"/>
      <c r="AB175" s="8" t="e">
        <f>VLOOKUP(Table2[[#This Row],[500m Place Race 2]],Races!$F$3:$G$30,2,0)</f>
        <v>#N/A</v>
      </c>
      <c r="AC175" s="85"/>
      <c r="AD175" s="7"/>
      <c r="AE175" s="8" t="e">
        <f>VLOOKUP(Table2[[#This Row],[200m Race 2 Place]],Races!$F$3:$G$30,2,0)</f>
        <v>#N/A</v>
      </c>
      <c r="AF175" s="11"/>
      <c r="AG175" s="85"/>
      <c r="AH175" s="7" t="e">
        <f>VLOOKUP(Table2[[#This Row],[100m Place Race 2]],Races!$F$3:$G$30,2,0)</f>
        <v>#N/A</v>
      </c>
      <c r="AI175" s="11" t="e">
        <f>Table2[[#This Row],[100m POINTS Race 2]]+Table2[[#This Row],[200m POINTS RACE 2]]+Table2[[#This Row],[500m Points Race 2]]+Table2[[#This Row],[LD Points Race 2]]</f>
        <v>#N/A</v>
      </c>
      <c r="AJ175" s="11"/>
      <c r="AK175" s="9"/>
      <c r="AL175" s="85"/>
      <c r="AM175" s="7"/>
      <c r="AN175" s="85"/>
      <c r="AO175" s="7"/>
      <c r="AP175" s="85"/>
      <c r="AQ175" s="7" t="e">
        <f>VLOOKUP(Table2[[#This Row],[500m Position]],Races!$F$3:$G$30,2,0)</f>
        <v>#N/A</v>
      </c>
      <c r="AR175" s="85"/>
      <c r="AS175" s="7"/>
      <c r="AT175" s="85" t="e">
        <f>VLOOKUP(Table2[[#This Row],[200m Position Race 4]],Races!$F$3:$G$30,2,0)</f>
        <v>#N/A</v>
      </c>
      <c r="AU175" s="7"/>
      <c r="AV175" s="85"/>
      <c r="AW175" s="7" t="e">
        <f>VLOOKUP(Table2[[#This Row],[100m Position Race 4 ]],Races!$F$3:$G$30,2,0)</f>
        <v>#N/A</v>
      </c>
      <c r="AX175" s="7" t="e">
        <f>Table2[[#This Row],[100m Points Race 4 ]]+Table2[[#This Row],[200m Points Race 4]]+Table2[[#This Row],[500m Points]]</f>
        <v>#N/A</v>
      </c>
      <c r="AY175" s="7"/>
      <c r="AZ175" s="7"/>
      <c r="BA175" s="85"/>
      <c r="BB175" s="85"/>
      <c r="BC175" s="7"/>
      <c r="BD175" s="85"/>
      <c r="BE175" s="7"/>
      <c r="BF175" s="85"/>
      <c r="BG175" s="7"/>
      <c r="BH175" s="85"/>
      <c r="BI175" s="7"/>
      <c r="BJ175" s="85"/>
      <c r="BK175" s="7"/>
      <c r="BL175" s="85"/>
      <c r="BM175" s="7"/>
      <c r="BN175" s="85"/>
      <c r="BO175" s="7"/>
      <c r="BP175" s="85"/>
      <c r="BQ175" s="7"/>
      <c r="BR175" s="85"/>
      <c r="BS175" s="7"/>
      <c r="BT175" s="85"/>
      <c r="BU175" s="7"/>
      <c r="BV17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75" s="9">
        <f>Table2[[#This Row],[Final Points race 1]]+Table2[[#This Row],[Final Points race 2]]+Table2[[#This Row],[Final POINTS Race 4 ]]+Table2[[#This Row],[Final POINTS Race 5]]+Table2[[#This Row],[Final POINTS Race 6]]</f>
        <v>0</v>
      </c>
      <c r="BX17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76" spans="1:78" s="42" customFormat="1" ht="16.5" hidden="1" customHeight="1" thickBot="1">
      <c r="A176" s="10">
        <v>14</v>
      </c>
      <c r="B176" s="189" t="s">
        <v>9</v>
      </c>
      <c r="C176" s="185" t="s">
        <v>355</v>
      </c>
      <c r="D176" s="19">
        <v>38336</v>
      </c>
      <c r="E176" s="61" t="s">
        <v>378</v>
      </c>
      <c r="F176" s="61" t="s">
        <v>76</v>
      </c>
      <c r="G176" s="87" t="s">
        <v>44</v>
      </c>
      <c r="H176" s="191"/>
      <c r="I176" s="93" t="e">
        <f>VLOOKUP(Table2[[#This Row],[GCU Number]],'race 5'!$B$2:$G$48,1,0)</f>
        <v>#N/A</v>
      </c>
      <c r="J176" s="11">
        <v>110</v>
      </c>
      <c r="K176" s="37"/>
      <c r="L176" s="55"/>
      <c r="M176" s="11" t="e">
        <f>VLOOKUP(Table2[[#This Row],[LD Place Race1]],Races!$F$3:$G$30,2,0)</f>
        <v>#N/A</v>
      </c>
      <c r="N176" s="11"/>
      <c r="O176" s="11"/>
      <c r="P176" s="11" t="e">
        <f>VLOOKUP(Table2[[#This Row],[500m Place Race1]],Races!$F$3:$G$30,2,0)</f>
        <v>#N/A</v>
      </c>
      <c r="Q176" s="40"/>
      <c r="R176" s="55"/>
      <c r="S176" s="11" t="e">
        <f>VLOOKUP(Table2[[#This Row],[200m Place Race1]],Races!$F$3:$G$30,2,0)</f>
        <v>#N/A</v>
      </c>
      <c r="T176" s="40" t="e">
        <f>Table2[[#This Row],[200m Points1]]+Table2[[#This Row],[500m Points 1]]+Table2[[#This Row],[LD Points1]]</f>
        <v>#N/A</v>
      </c>
      <c r="U176" s="55"/>
      <c r="V176" s="56"/>
      <c r="W176" s="40"/>
      <c r="X176" s="55"/>
      <c r="Y176" s="56" t="e">
        <f>VLOOKUP(Table2[[#This Row],[LD Place Race 2]],Races!$F$3:$G$30,2,0)</f>
        <v>#N/A</v>
      </c>
      <c r="Z176" s="40"/>
      <c r="AA176" s="55"/>
      <c r="AB176" s="56" t="e">
        <f>VLOOKUP(Table2[[#This Row],[500m Place Race 2]],Races!$F$3:$G$30,2,0)</f>
        <v>#N/A</v>
      </c>
      <c r="AC176" s="40"/>
      <c r="AD176" s="55"/>
      <c r="AE176" s="56" t="e">
        <f>VLOOKUP(Table2[[#This Row],[200m Race 2 Place]],Races!$F$3:$G$30,2,0)</f>
        <v>#N/A</v>
      </c>
      <c r="AF176" s="9"/>
      <c r="AG176" s="40"/>
      <c r="AH176" s="55" t="e">
        <f>VLOOKUP(Table2[[#This Row],[100m Place Race 2]],Races!$F$3:$G$30,2,0)</f>
        <v>#N/A</v>
      </c>
      <c r="AI176" s="55" t="e">
        <f>Table2[[#This Row],[100m POINTS Race 2]]+Table2[[#This Row],[200m POINTS RACE 2]]+Table2[[#This Row],[500m Points Race 2]]+Table2[[#This Row],[LD Points Race 2]]</f>
        <v>#N/A</v>
      </c>
      <c r="AJ176" s="55"/>
      <c r="AK176" s="88"/>
      <c r="AL176" s="40"/>
      <c r="AM176" s="55"/>
      <c r="AN176" s="40"/>
      <c r="AO176" s="55"/>
      <c r="AP176" s="40"/>
      <c r="AQ176" s="55" t="e">
        <f>VLOOKUP(Table2[[#This Row],[500m Position]],Races!$F$3:$G$30,2,0)</f>
        <v>#N/A</v>
      </c>
      <c r="AR176" s="40"/>
      <c r="AS176" s="55"/>
      <c r="AT176" s="40" t="e">
        <f>VLOOKUP(Table2[[#This Row],[200m Position Race 4]],Races!$F$3:$G$30,2,0)</f>
        <v>#N/A</v>
      </c>
      <c r="AU176" s="55"/>
      <c r="AV176" s="40"/>
      <c r="AW176" s="55" t="e">
        <f>VLOOKUP(Table2[[#This Row],[100m Position Race 4 ]],Races!$F$3:$G$30,2,0)</f>
        <v>#N/A</v>
      </c>
      <c r="AX176" s="55" t="e">
        <f>Table2[[#This Row],[100m Points Race 4 ]]+Table2[[#This Row],[200m Points Race 4]]+Table2[[#This Row],[500m Points]]</f>
        <v>#N/A</v>
      </c>
      <c r="AY176" s="55"/>
      <c r="AZ176" s="55"/>
      <c r="BA176" s="40"/>
      <c r="BB176" s="40"/>
      <c r="BC176" s="55"/>
      <c r="BD176" s="40"/>
      <c r="BE176" s="55"/>
      <c r="BF176" s="40"/>
      <c r="BG176" s="55"/>
      <c r="BH176" s="40"/>
      <c r="BI176" s="55"/>
      <c r="BJ176" s="40"/>
      <c r="BK176" s="55"/>
      <c r="BL176" s="40"/>
      <c r="BM176" s="55"/>
      <c r="BN176" s="40"/>
      <c r="BO176" s="55"/>
      <c r="BP176" s="40"/>
      <c r="BQ176" s="55"/>
      <c r="BR176" s="40"/>
      <c r="BS176" s="55"/>
      <c r="BT176" s="40"/>
      <c r="BU176" s="55"/>
      <c r="BV17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76" s="9">
        <f>Table2[[#This Row],[Final Points race 1]]+Table2[[#This Row],[Final Points race 2]]+Table2[[#This Row],[Final POINTS Race 4 ]]+Table2[[#This Row],[Final POINTS Race 5]]+Table2[[#This Row],[Final POINTS Race 6]]</f>
        <v>0</v>
      </c>
      <c r="BX17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77" spans="1:78" s="42" customFormat="1" ht="16.5" hidden="1" customHeight="1" thickBot="1">
      <c r="A177" s="10">
        <v>14</v>
      </c>
      <c r="B177" s="182" t="s">
        <v>9</v>
      </c>
      <c r="C177" s="185" t="s">
        <v>180</v>
      </c>
      <c r="D177" s="19">
        <v>38241</v>
      </c>
      <c r="E177" s="94" t="s">
        <v>161</v>
      </c>
      <c r="F177" s="6" t="s">
        <v>76</v>
      </c>
      <c r="G177" s="28" t="s">
        <v>44</v>
      </c>
      <c r="H177" s="191"/>
      <c r="I177" s="93" t="e">
        <f>VLOOKUP(Table2[[#This Row],[GCU Number]],'race 5'!$B$2:$G$48,1,0)</f>
        <v>#N/A</v>
      </c>
      <c r="J177" s="7">
        <v>197</v>
      </c>
      <c r="K177" s="40"/>
      <c r="L177" s="11"/>
      <c r="M177" s="11" t="e">
        <f>VLOOKUP(Table2[[#This Row],[LD Place Race1]],Races!$F$3:$G$30,2,0)</f>
        <v>#N/A</v>
      </c>
      <c r="N177" s="11"/>
      <c r="O177" s="11"/>
      <c r="P177" s="11" t="e">
        <f>VLOOKUP(Table2[[#This Row],[500m Place Race1]],Races!$F$3:$G$30,2,0)</f>
        <v>#N/A</v>
      </c>
      <c r="Q177" s="40"/>
      <c r="R177" s="7"/>
      <c r="S177" s="11" t="e">
        <f>VLOOKUP(Table2[[#This Row],[200m Place Race1]],Races!$F$3:$G$30,2,0)</f>
        <v>#N/A</v>
      </c>
      <c r="T177" s="40" t="e">
        <f>Table2[[#This Row],[200m Points1]]+Table2[[#This Row],[500m Points 1]]+Table2[[#This Row],[LD Points1]]</f>
        <v>#N/A</v>
      </c>
      <c r="U177" s="7"/>
      <c r="V177" s="8"/>
      <c r="W177" s="40"/>
      <c r="X177" s="7"/>
      <c r="Y177" s="11" t="e">
        <f>VLOOKUP(Table2[[#This Row],[LD Place Race 2]],Races!$F$3:$G$30,2,0)</f>
        <v>#N/A</v>
      </c>
      <c r="Z177" s="40"/>
      <c r="AA177" s="7"/>
      <c r="AB177" s="11" t="e">
        <f>VLOOKUP(Table2[[#This Row],[500m Place Race 2]],Races!$F$3:$G$30,2,0)</f>
        <v>#N/A</v>
      </c>
      <c r="AC177" s="40"/>
      <c r="AD177" s="7"/>
      <c r="AE177" s="11" t="e">
        <f>VLOOKUP(Table2[[#This Row],[200m Race 2 Place]],Races!$F$3:$G$30,2,0)</f>
        <v>#N/A</v>
      </c>
      <c r="AF177" s="9"/>
      <c r="AG177" s="40"/>
      <c r="AH177" s="11" t="e">
        <f>VLOOKUP(Table2[[#This Row],[100m Place Race 2]],Races!$F$3:$G$30,2,0)</f>
        <v>#N/A</v>
      </c>
      <c r="AI177" s="11" t="e">
        <f>Table2[[#This Row],[100m POINTS Race 2]]+Table2[[#This Row],[200m POINTS RACE 2]]+Table2[[#This Row],[500m Points Race 2]]+Table2[[#This Row],[LD Points Race 2]]</f>
        <v>#N/A</v>
      </c>
      <c r="AJ177" s="11"/>
      <c r="AK177" s="11"/>
      <c r="AL177" s="40"/>
      <c r="AM177" s="7"/>
      <c r="AN177" s="40"/>
      <c r="AO177" s="7"/>
      <c r="AP177" s="40"/>
      <c r="AQ177" s="7" t="e">
        <f>VLOOKUP(Table2[[#This Row],[500m Position]],Races!$F$3:$G$30,2,0)</f>
        <v>#N/A</v>
      </c>
      <c r="AR177" s="40"/>
      <c r="AS177" s="7"/>
      <c r="AT177" s="40" t="e">
        <f>VLOOKUP(Table2[[#This Row],[200m Position Race 4]],Races!$F$3:$G$30,2,0)</f>
        <v>#N/A</v>
      </c>
      <c r="AU177" s="7"/>
      <c r="AV177" s="40"/>
      <c r="AW177" s="7" t="e">
        <f>VLOOKUP(Table2[[#This Row],[100m Position Race 4 ]],Races!$F$3:$G$30,2,0)</f>
        <v>#N/A</v>
      </c>
      <c r="AX177" s="7" t="e">
        <f>Table2[[#This Row],[100m Points Race 4 ]]+Table2[[#This Row],[200m Points Race 4]]+Table2[[#This Row],[500m Points]]</f>
        <v>#N/A</v>
      </c>
      <c r="AY177" s="7"/>
      <c r="AZ177" s="7"/>
      <c r="BA177" s="40"/>
      <c r="BB177" s="40"/>
      <c r="BC177" s="7"/>
      <c r="BD177" s="40"/>
      <c r="BE177" s="7"/>
      <c r="BF177" s="40"/>
      <c r="BG177" s="7"/>
      <c r="BH177" s="40"/>
      <c r="BI177" s="7"/>
      <c r="BJ177" s="40"/>
      <c r="BK177" s="7"/>
      <c r="BL177" s="40"/>
      <c r="BM177" s="7"/>
      <c r="BN177" s="40"/>
      <c r="BO177" s="7"/>
      <c r="BP177" s="40"/>
      <c r="BQ177" s="7"/>
      <c r="BR177" s="40"/>
      <c r="BS177" s="7"/>
      <c r="BT177" s="40"/>
      <c r="BU177" s="7"/>
      <c r="BV17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77" s="9">
        <f>Table2[[#This Row],[Final Points race 1]]+Table2[[#This Row],[Final Points race 2]]+Table2[[#This Row],[Final POINTS Race 4 ]]+Table2[[#This Row],[Final POINTS Race 5]]+Table2[[#This Row],[Final POINTS Race 6]]</f>
        <v>0</v>
      </c>
      <c r="BX17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78" spans="1:78" s="42" customFormat="1" ht="16.5" hidden="1" customHeight="1" thickBot="1">
      <c r="A178" s="10">
        <v>14</v>
      </c>
      <c r="B178" s="6" t="s">
        <v>9</v>
      </c>
      <c r="C178" s="185" t="s">
        <v>28</v>
      </c>
      <c r="D178" s="19">
        <v>38289</v>
      </c>
      <c r="E178" s="124" t="s">
        <v>466</v>
      </c>
      <c r="F178" s="10" t="s">
        <v>76</v>
      </c>
      <c r="G178" s="29" t="s">
        <v>13</v>
      </c>
      <c r="H178" s="191">
        <v>10338</v>
      </c>
      <c r="I178" s="93" t="e">
        <f>VLOOKUP(Table2[[#This Row],[GCU Number]],'race 5'!$B$2:$G$48,1,0)</f>
        <v>#N/A</v>
      </c>
      <c r="J178" s="7"/>
      <c r="K178" s="40"/>
      <c r="L178" s="11"/>
      <c r="M178" s="11" t="e">
        <f>VLOOKUP(Table2[[#This Row],[LD Place Race1]],Races!$F$3:$G$30,2,0)</f>
        <v>#N/A</v>
      </c>
      <c r="N178" s="11"/>
      <c r="O178" s="11"/>
      <c r="P178" s="11" t="e">
        <f>VLOOKUP(Table2[[#This Row],[500m Place Race1]],Races!$F$3:$G$30,2,0)</f>
        <v>#N/A</v>
      </c>
      <c r="Q178" s="40"/>
      <c r="R178" s="7"/>
      <c r="S178" s="11" t="e">
        <f>VLOOKUP(Table2[[#This Row],[200m Place Race1]],Races!$F$3:$G$30,2,0)</f>
        <v>#N/A</v>
      </c>
      <c r="T178" s="40" t="e">
        <f>Table2[[#This Row],[200m Points1]]+Table2[[#This Row],[500m Points 1]]+Table2[[#This Row],[LD Points1]]</f>
        <v>#N/A</v>
      </c>
      <c r="U178" s="7"/>
      <c r="V178" s="8"/>
      <c r="W178" s="40"/>
      <c r="X178" s="7"/>
      <c r="Y178" s="7" t="e">
        <f>VLOOKUP(Table2[[#This Row],[LD Place Race 2]],Races!$F$3:$G$30,2,0)</f>
        <v>#N/A</v>
      </c>
      <c r="Z178" s="40"/>
      <c r="AA178" s="7"/>
      <c r="AB178" s="7" t="e">
        <f>VLOOKUP(Table2[[#This Row],[500m Place Race 2]],Races!$F$3:$G$30,2,0)</f>
        <v>#N/A</v>
      </c>
      <c r="AC178" s="40"/>
      <c r="AD178" s="7"/>
      <c r="AE178" s="7" t="e">
        <f>VLOOKUP(Table2[[#This Row],[200m Race 2 Place]],Races!$F$3:$G$30,2,0)</f>
        <v>#N/A</v>
      </c>
      <c r="AF178" s="11"/>
      <c r="AG178" s="40"/>
      <c r="AH178" s="7" t="e">
        <f>VLOOKUP(Table2[[#This Row],[100m Place Race 2]],Races!$F$3:$G$30,2,0)</f>
        <v>#N/A</v>
      </c>
      <c r="AI178" s="11" t="e">
        <f>Table2[[#This Row],[100m POINTS Race 2]]+Table2[[#This Row],[200m POINTS RACE 2]]+Table2[[#This Row],[500m Points Race 2]]+Table2[[#This Row],[LD Points Race 2]]</f>
        <v>#N/A</v>
      </c>
      <c r="AJ178" s="11"/>
      <c r="AK178" s="11"/>
      <c r="AL178" s="40"/>
      <c r="AM178" s="7"/>
      <c r="AN178" s="40"/>
      <c r="AO178" s="7"/>
      <c r="AP178" s="40"/>
      <c r="AQ178" s="7" t="e">
        <f>VLOOKUP(Table2[[#This Row],[500m Position]],Races!$F$3:$G$30,2,0)</f>
        <v>#N/A</v>
      </c>
      <c r="AR178" s="40"/>
      <c r="AS178" s="7"/>
      <c r="AT178" s="40" t="e">
        <f>VLOOKUP(Table2[[#This Row],[200m Position Race 4]],Races!$F$3:$G$30,2,0)</f>
        <v>#N/A</v>
      </c>
      <c r="AU178" s="7"/>
      <c r="AV178" s="40"/>
      <c r="AW178" s="7" t="e">
        <f>VLOOKUP(Table2[[#This Row],[100m Position Race 4 ]],Races!$F$3:$G$30,2,0)</f>
        <v>#N/A</v>
      </c>
      <c r="AX178" s="7" t="e">
        <f>Table2[[#This Row],[100m Points Race 4 ]]+Table2[[#This Row],[200m Points Race 4]]+Table2[[#This Row],[500m Points]]</f>
        <v>#N/A</v>
      </c>
      <c r="AY178" s="7"/>
      <c r="AZ178" s="7"/>
      <c r="BA178" s="40"/>
      <c r="BB178" s="40"/>
      <c r="BC178" s="7"/>
      <c r="BD178" s="40"/>
      <c r="BE178" s="7"/>
      <c r="BF178" s="40"/>
      <c r="BG178" s="7"/>
      <c r="BH178" s="40"/>
      <c r="BI178" s="7"/>
      <c r="BJ178" s="40"/>
      <c r="BK178" s="7"/>
      <c r="BL178" s="40"/>
      <c r="BM178" s="7"/>
      <c r="BN178" s="40"/>
      <c r="BO178" s="7"/>
      <c r="BP178" s="40"/>
      <c r="BQ178" s="7"/>
      <c r="BR178" s="40"/>
      <c r="BS178" s="7"/>
      <c r="BT178" s="40"/>
      <c r="BU178" s="7"/>
      <c r="BV17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78" s="9">
        <f>Table2[[#This Row],[Final Points race 1]]+Table2[[#This Row],[Final Points race 2]]+Table2[[#This Row],[Final POINTS Race 4 ]]+Table2[[#This Row],[Final POINTS Race 5]]+Table2[[#This Row],[Final POINTS Race 6]]</f>
        <v>0</v>
      </c>
      <c r="BX17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79" spans="1:78" s="42" customFormat="1" ht="16.5" hidden="1" customHeight="1" thickBot="1">
      <c r="A179" s="10">
        <v>14</v>
      </c>
      <c r="B179" s="94" t="s">
        <v>9</v>
      </c>
      <c r="C179" s="185" t="s">
        <v>461</v>
      </c>
      <c r="D179" s="19">
        <v>38016</v>
      </c>
      <c r="E179" s="10" t="s">
        <v>376</v>
      </c>
      <c r="F179" s="61" t="s">
        <v>76</v>
      </c>
      <c r="G179" s="10" t="s">
        <v>24</v>
      </c>
      <c r="H179" s="201"/>
      <c r="I179" s="93" t="e">
        <f>VLOOKUP(Table2[[#This Row],[GCU Number]],'race 5'!$B$2:$G$48,1,0)</f>
        <v>#N/A</v>
      </c>
      <c r="J179" s="7">
        <v>152</v>
      </c>
      <c r="K179" s="84"/>
      <c r="L179" s="11"/>
      <c r="M179" s="11" t="e">
        <f>VLOOKUP(Table2[[#This Row],[LD Place Race1]],Races!$F$3:$G$30,2,0)</f>
        <v>#N/A</v>
      </c>
      <c r="N179" s="11"/>
      <c r="O179" s="11"/>
      <c r="P179" s="11" t="e">
        <f>VLOOKUP(Table2[[#This Row],[500m Place Race1]],Races!$F$3:$G$30,2,0)</f>
        <v>#N/A</v>
      </c>
      <c r="Q179" s="84"/>
      <c r="R179" s="7"/>
      <c r="S179" s="11" t="e">
        <f>VLOOKUP(Table2[[#This Row],[200m Place Race1]],Races!$F$3:$G$30,2,0)</f>
        <v>#N/A</v>
      </c>
      <c r="T179" s="84" t="e">
        <f>Table2[[#This Row],[200m Points1]]+Table2[[#This Row],[500m Points 1]]+Table2[[#This Row],[LD Points1]]</f>
        <v>#N/A</v>
      </c>
      <c r="U179" s="7"/>
      <c r="V179" s="8"/>
      <c r="W179" s="84"/>
      <c r="X179" s="7"/>
      <c r="Y179" s="9" t="e">
        <f>VLOOKUP(Table2[[#This Row],[LD Place Race 2]],Races!$F$3:$G$30,2,0)</f>
        <v>#N/A</v>
      </c>
      <c r="Z179" s="84"/>
      <c r="AA179" s="7"/>
      <c r="AB179" s="9" t="e">
        <f>VLOOKUP(Table2[[#This Row],[500m Place Race 2]],Races!$F$3:$G$30,2,0)</f>
        <v>#N/A</v>
      </c>
      <c r="AC179" s="84"/>
      <c r="AD179" s="7"/>
      <c r="AE179" s="9" t="e">
        <f>VLOOKUP(Table2[[#This Row],[200m Race 2 Place]],Races!$F$3:$G$30,2,0)</f>
        <v>#N/A</v>
      </c>
      <c r="AF179" s="9"/>
      <c r="AG179" s="84"/>
      <c r="AH179" s="11" t="e">
        <f>VLOOKUP(Table2[[#This Row],[100m Place Race 2]],Races!$F$3:$G$30,2,0)</f>
        <v>#N/A</v>
      </c>
      <c r="AI179" s="11" t="e">
        <f>Table2[[#This Row],[100m POINTS Race 2]]+Table2[[#This Row],[200m POINTS RACE 2]]+Table2[[#This Row],[500m Points Race 2]]+Table2[[#This Row],[LD Points Race 2]]</f>
        <v>#N/A</v>
      </c>
      <c r="AJ179" s="11"/>
      <c r="AK179" s="9"/>
      <c r="AL179" s="84"/>
      <c r="AM179" s="7"/>
      <c r="AN179" s="84"/>
      <c r="AO179" s="7"/>
      <c r="AP179" s="84"/>
      <c r="AQ179" s="7" t="e">
        <f>VLOOKUP(Table2[[#This Row],[500m Position]],Races!$F$3:$G$30,2,0)</f>
        <v>#N/A</v>
      </c>
      <c r="AR179" s="84"/>
      <c r="AS179" s="7"/>
      <c r="AT179" s="84" t="e">
        <f>VLOOKUP(Table2[[#This Row],[200m Position Race 4]],Races!$F$3:$G$30,2,0)</f>
        <v>#N/A</v>
      </c>
      <c r="AU179" s="7"/>
      <c r="AV179" s="84"/>
      <c r="AW179" s="7" t="e">
        <f>VLOOKUP(Table2[[#This Row],[100m Position Race 4 ]],Races!$F$3:$G$30,2,0)</f>
        <v>#N/A</v>
      </c>
      <c r="AX179" s="7" t="e">
        <f>Table2[[#This Row],[100m Points Race 4 ]]+Table2[[#This Row],[200m Points Race 4]]+Table2[[#This Row],[500m Points]]</f>
        <v>#N/A</v>
      </c>
      <c r="AY179" s="7"/>
      <c r="AZ179" s="7"/>
      <c r="BA179" s="84"/>
      <c r="BB179" s="84"/>
      <c r="BC179" s="7"/>
      <c r="BD179" s="84"/>
      <c r="BE179" s="7"/>
      <c r="BF179" s="84"/>
      <c r="BG179" s="7"/>
      <c r="BH179" s="84"/>
      <c r="BI179" s="7"/>
      <c r="BJ179" s="84"/>
      <c r="BK179" s="7"/>
      <c r="BL179" s="84"/>
      <c r="BM179" s="7"/>
      <c r="BN179" s="84"/>
      <c r="BO179" s="7"/>
      <c r="BP179" s="84"/>
      <c r="BQ179" s="7"/>
      <c r="BR179" s="84"/>
      <c r="BS179" s="7"/>
      <c r="BT179" s="84"/>
      <c r="BU179" s="7"/>
      <c r="BV17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79" s="9">
        <f>Table2[[#This Row],[Final Points race 1]]+Table2[[#This Row],[Final Points race 2]]+Table2[[#This Row],[Final POINTS Race 4 ]]+Table2[[#This Row],[Final POINTS Race 5]]+Table2[[#This Row],[Final POINTS Race 6]]</f>
        <v>0</v>
      </c>
      <c r="BX17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7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7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80" spans="1:78" s="42" customFormat="1" ht="16.5" hidden="1" customHeight="1" thickBot="1">
      <c r="A180" s="10">
        <v>14</v>
      </c>
      <c r="B180" s="182" t="s">
        <v>9</v>
      </c>
      <c r="C180" s="185" t="s">
        <v>490</v>
      </c>
      <c r="D180" s="19">
        <v>38220</v>
      </c>
      <c r="E180" s="195" t="s">
        <v>503</v>
      </c>
      <c r="F180" s="195" t="s">
        <v>76</v>
      </c>
      <c r="G180" s="10" t="s">
        <v>24</v>
      </c>
      <c r="H180" s="202" t="s">
        <v>432</v>
      </c>
      <c r="I180" s="93" t="e">
        <f>VLOOKUP(Table2[[#This Row],[GCU Number]],'race 5'!$B$2:$G$48,1,0)</f>
        <v>#N/A</v>
      </c>
      <c r="J180" s="7">
        <v>149</v>
      </c>
      <c r="K180" s="85"/>
      <c r="L180" s="11"/>
      <c r="M180" s="11" t="e">
        <f>VLOOKUP(Table2[[#This Row],[LD Place Race1]],Races!$F$3:$G$30,2,0)</f>
        <v>#N/A</v>
      </c>
      <c r="N180" s="11"/>
      <c r="O180" s="11"/>
      <c r="P180" s="11" t="e">
        <f>VLOOKUP(Table2[[#This Row],[500m Place Race1]],Races!$F$3:$G$30,2,0)</f>
        <v>#N/A</v>
      </c>
      <c r="Q180" s="85"/>
      <c r="R180" s="7"/>
      <c r="S180" s="11" t="e">
        <f>VLOOKUP(Table2[[#This Row],[200m Place Race1]],Races!$F$3:$G$30,2,0)</f>
        <v>#N/A</v>
      </c>
      <c r="T180" s="85" t="e">
        <f>Table2[[#This Row],[200m Points1]]+Table2[[#This Row],[500m Points 1]]+Table2[[#This Row],[LD Points1]]</f>
        <v>#N/A</v>
      </c>
      <c r="U180" s="7"/>
      <c r="V180" s="8"/>
      <c r="W180" s="85"/>
      <c r="X180" s="7"/>
      <c r="Y180" s="8" t="e">
        <f>VLOOKUP(Table2[[#This Row],[LD Place Race 2]],Races!$F$3:$G$30,2,0)</f>
        <v>#N/A</v>
      </c>
      <c r="Z180" s="85"/>
      <c r="AA180" s="7"/>
      <c r="AB180" s="8" t="e">
        <f>VLOOKUP(Table2[[#This Row],[500m Place Race 2]],Races!$F$3:$G$30,2,0)</f>
        <v>#N/A</v>
      </c>
      <c r="AC180" s="85"/>
      <c r="AD180" s="7"/>
      <c r="AE180" s="8" t="e">
        <f>VLOOKUP(Table2[[#This Row],[200m Race 2 Place]],Races!$F$3:$G$30,2,0)</f>
        <v>#N/A</v>
      </c>
      <c r="AF180" s="9"/>
      <c r="AG180" s="85"/>
      <c r="AH180" s="7" t="e">
        <f>VLOOKUP(Table2[[#This Row],[100m Place Race 2]],Races!$F$3:$G$30,2,0)</f>
        <v>#N/A</v>
      </c>
      <c r="AI180" s="11" t="e">
        <f>Table2[[#This Row],[100m POINTS Race 2]]+Table2[[#This Row],[200m POINTS RACE 2]]+Table2[[#This Row],[500m Points Race 2]]+Table2[[#This Row],[LD Points Race 2]]</f>
        <v>#N/A</v>
      </c>
      <c r="AJ180" s="11"/>
      <c r="AK180" s="9"/>
      <c r="AL180" s="85"/>
      <c r="AM180" s="7"/>
      <c r="AN180" s="85"/>
      <c r="AO180" s="7"/>
      <c r="AP180" s="85"/>
      <c r="AQ180" s="7" t="e">
        <f>VLOOKUP(Table2[[#This Row],[500m Position]],Races!$F$3:$G$30,2,0)</f>
        <v>#N/A</v>
      </c>
      <c r="AR180" s="85"/>
      <c r="AS180" s="7"/>
      <c r="AT180" s="85" t="e">
        <f>VLOOKUP(Table2[[#This Row],[200m Position Race 4]],Races!$F$3:$G$30,2,0)</f>
        <v>#N/A</v>
      </c>
      <c r="AU180" s="7"/>
      <c r="AV180" s="85"/>
      <c r="AW180" s="7" t="e">
        <f>VLOOKUP(Table2[[#This Row],[100m Position Race 4 ]],Races!$F$3:$G$30,2,0)</f>
        <v>#N/A</v>
      </c>
      <c r="AX180" s="7" t="e">
        <f>Table2[[#This Row],[100m Points Race 4 ]]+Table2[[#This Row],[200m Points Race 4]]+Table2[[#This Row],[500m Points]]</f>
        <v>#N/A</v>
      </c>
      <c r="AY180" s="7"/>
      <c r="AZ180" s="7"/>
      <c r="BA180" s="85"/>
      <c r="BB180" s="85"/>
      <c r="BC180" s="7"/>
      <c r="BD180" s="85"/>
      <c r="BE180" s="7"/>
      <c r="BF180" s="85"/>
      <c r="BG180" s="7"/>
      <c r="BH180" s="85"/>
      <c r="BI180" s="7"/>
      <c r="BJ180" s="85"/>
      <c r="BK180" s="7"/>
      <c r="BL180" s="85"/>
      <c r="BM180" s="7"/>
      <c r="BN180" s="85"/>
      <c r="BO180" s="7"/>
      <c r="BP180" s="85"/>
      <c r="BQ180" s="7"/>
      <c r="BR180" s="85"/>
      <c r="BS180" s="7"/>
      <c r="BT180" s="85"/>
      <c r="BU180" s="7"/>
      <c r="BV18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80" s="9">
        <f>Table2[[#This Row],[Final Points race 1]]+Table2[[#This Row],[Final Points race 2]]+Table2[[#This Row],[Final POINTS Race 4 ]]+Table2[[#This Row],[Final POINTS Race 5]]+Table2[[#This Row],[Final POINTS Race 6]]</f>
        <v>0</v>
      </c>
      <c r="BX18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81" spans="1:78" s="42" customFormat="1" ht="16.5" hidden="1" customHeight="1" thickBot="1">
      <c r="A181" s="10">
        <v>14</v>
      </c>
      <c r="B181" s="6" t="s">
        <v>9</v>
      </c>
      <c r="C181" s="185" t="s">
        <v>339</v>
      </c>
      <c r="D181" s="119">
        <v>38600</v>
      </c>
      <c r="E181" s="177" t="s">
        <v>378</v>
      </c>
      <c r="F181" s="177" t="s">
        <v>76</v>
      </c>
      <c r="G181" s="87" t="s">
        <v>44</v>
      </c>
      <c r="H181" s="191"/>
      <c r="I181" s="93" t="e">
        <f>VLOOKUP(Table2[[#This Row],[GCU Number]],'race 5'!$B$2:$G$48,1,0)</f>
        <v>#N/A</v>
      </c>
      <c r="J181" s="11">
        <v>99</v>
      </c>
      <c r="K181" s="37"/>
      <c r="L181" s="55"/>
      <c r="M181" s="11" t="e">
        <f>VLOOKUP(Table2[[#This Row],[LD Place Race1]],Races!$F$3:$G$30,2,0)</f>
        <v>#N/A</v>
      </c>
      <c r="N181" s="11"/>
      <c r="O181" s="11"/>
      <c r="P181" s="11" t="e">
        <f>VLOOKUP(Table2[[#This Row],[500m Place Race1]],Races!$F$3:$G$30,2,0)</f>
        <v>#N/A</v>
      </c>
      <c r="Q181" s="37"/>
      <c r="R181" s="55"/>
      <c r="S181" s="11" t="e">
        <f>VLOOKUP(Table2[[#This Row],[200m Place Race1]],Races!$F$3:$G$30,2,0)</f>
        <v>#N/A</v>
      </c>
      <c r="T181" s="37" t="e">
        <f>Table2[[#This Row],[200m Points1]]+Table2[[#This Row],[500m Points 1]]+Table2[[#This Row],[LD Points1]]</f>
        <v>#N/A</v>
      </c>
      <c r="U181" s="55"/>
      <c r="V181" s="56"/>
      <c r="W181" s="40"/>
      <c r="X181" s="57"/>
      <c r="Y181" s="88" t="e">
        <f>VLOOKUP(Table2[[#This Row],[LD Place Race 2]],Races!$F$3:$G$30,2,0)</f>
        <v>#N/A</v>
      </c>
      <c r="Z181" s="40"/>
      <c r="AA181" s="57"/>
      <c r="AB181" s="88" t="e">
        <f>VLOOKUP(Table2[[#This Row],[500m Place Race 2]],Races!$F$3:$G$30,2,0)</f>
        <v>#N/A</v>
      </c>
      <c r="AC181" s="40"/>
      <c r="AD181" s="57"/>
      <c r="AE181" s="88" t="e">
        <f>VLOOKUP(Table2[[#This Row],[200m Race 2 Place]],Races!$F$3:$G$30,2,0)</f>
        <v>#N/A</v>
      </c>
      <c r="AF181" s="88"/>
      <c r="AG181" s="40"/>
      <c r="AH181" s="55" t="e">
        <f>VLOOKUP(Table2[[#This Row],[100m Place Race 2]],Races!$F$3:$G$30,2,0)</f>
        <v>#N/A</v>
      </c>
      <c r="AI181" s="55" t="e">
        <f>Table2[[#This Row],[100m POINTS Race 2]]+Table2[[#This Row],[200m POINTS RACE 2]]+Table2[[#This Row],[500m Points Race 2]]+Table2[[#This Row],[LD Points Race 2]]</f>
        <v>#N/A</v>
      </c>
      <c r="AJ181" s="55"/>
      <c r="AK181" s="88"/>
      <c r="AL181" s="37"/>
      <c r="AM181" s="55"/>
      <c r="AN181" s="37"/>
      <c r="AO181" s="55"/>
      <c r="AP181" s="37"/>
      <c r="AQ181" s="55" t="e">
        <f>VLOOKUP(Table2[[#This Row],[500m Position]],Races!$F$3:$G$30,2,0)</f>
        <v>#N/A</v>
      </c>
      <c r="AR181" s="37"/>
      <c r="AS181" s="55"/>
      <c r="AT181" s="37" t="e">
        <f>VLOOKUP(Table2[[#This Row],[200m Position Race 4]],Races!$F$3:$G$30,2,0)</f>
        <v>#N/A</v>
      </c>
      <c r="AU181" s="55"/>
      <c r="AV181" s="37"/>
      <c r="AW181" s="55" t="e">
        <f>VLOOKUP(Table2[[#This Row],[100m Position Race 4 ]],Races!$F$3:$G$30,2,0)</f>
        <v>#N/A</v>
      </c>
      <c r="AX181" s="55" t="e">
        <f>Table2[[#This Row],[100m Points Race 4 ]]+Table2[[#This Row],[200m Points Race 4]]+Table2[[#This Row],[500m Points]]</f>
        <v>#N/A</v>
      </c>
      <c r="AY181" s="55"/>
      <c r="AZ181" s="55"/>
      <c r="BA181" s="37"/>
      <c r="BB181" s="37"/>
      <c r="BC181" s="55"/>
      <c r="BD181" s="37"/>
      <c r="BE181" s="55"/>
      <c r="BF181" s="37"/>
      <c r="BG181" s="55"/>
      <c r="BH181" s="37"/>
      <c r="BI181" s="55"/>
      <c r="BJ181" s="37"/>
      <c r="BK181" s="55"/>
      <c r="BL181" s="37"/>
      <c r="BM181" s="55"/>
      <c r="BN181" s="37"/>
      <c r="BO181" s="55"/>
      <c r="BP181" s="37"/>
      <c r="BQ181" s="55"/>
      <c r="BR181" s="37"/>
      <c r="BS181" s="55"/>
      <c r="BT181" s="37"/>
      <c r="BU181" s="55"/>
      <c r="BV18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81" s="9">
        <f>Table2[[#This Row],[Final Points race 1]]+Table2[[#This Row],[Final Points race 2]]+Table2[[#This Row],[Final POINTS Race 4 ]]+Table2[[#This Row],[Final POINTS Race 5]]+Table2[[#This Row],[Final POINTS Race 6]]</f>
        <v>0</v>
      </c>
      <c r="BX18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82" spans="1:78" s="42" customFormat="1" ht="16.5" hidden="1" customHeight="1" thickBot="1">
      <c r="A182" s="10">
        <v>14</v>
      </c>
      <c r="B182" s="6" t="s">
        <v>9</v>
      </c>
      <c r="C182" s="185" t="s">
        <v>1608</v>
      </c>
      <c r="D182" s="19"/>
      <c r="E182" s="10"/>
      <c r="F182" s="10"/>
      <c r="G182" s="10" t="s">
        <v>18</v>
      </c>
      <c r="H182" s="201">
        <v>11441</v>
      </c>
      <c r="I182" s="93" t="e">
        <f>VLOOKUP(Table2[[#This Row],[GCU Number]],'race 5'!$B$2:$G$48,1,0)</f>
        <v>#N/A</v>
      </c>
      <c r="J182" s="7">
        <v>166</v>
      </c>
      <c r="K182" s="7"/>
      <c r="L182" s="11"/>
      <c r="M182" s="11"/>
      <c r="N182" s="11"/>
      <c r="O182" s="11"/>
      <c r="P182" s="11"/>
      <c r="Q182" s="7"/>
      <c r="R182" s="7"/>
      <c r="S182" s="11"/>
      <c r="T182" s="7"/>
      <c r="U182" s="7"/>
      <c r="V182" s="8"/>
      <c r="W182" s="7"/>
      <c r="X182" s="7"/>
      <c r="Y182" s="7"/>
      <c r="Z182" s="7"/>
      <c r="AA182" s="7"/>
      <c r="AB182" s="7"/>
      <c r="AC182" s="7"/>
      <c r="AD182" s="7"/>
      <c r="AE182" s="7"/>
      <c r="AF182" s="11"/>
      <c r="AG182" s="7"/>
      <c r="AH182" s="7"/>
      <c r="AI182" s="11"/>
      <c r="AJ182" s="11"/>
      <c r="AK182" s="11"/>
      <c r="AL182" s="7"/>
      <c r="AM182" s="7"/>
      <c r="AN182" s="7"/>
      <c r="AO182" s="7" t="s">
        <v>1698</v>
      </c>
      <c r="AP182" s="7">
        <v>5</v>
      </c>
      <c r="AQ182" s="7">
        <f>VLOOKUP(Table2[[#This Row],[500m Position]],Races!$F$3:$G$30,2,0)</f>
        <v>16</v>
      </c>
      <c r="AR182" s="7" t="s">
        <v>1773</v>
      </c>
      <c r="AS182" s="7">
        <v>12</v>
      </c>
      <c r="AT182" s="7">
        <f>VLOOKUP(Table2[[#This Row],[200m Position Race 4]],Races!$F$3:$G$30,2,0)</f>
        <v>9</v>
      </c>
      <c r="AU182" s="267">
        <v>34.130000000000003</v>
      </c>
      <c r="AV182" s="7">
        <v>5</v>
      </c>
      <c r="AW182" s="7">
        <f>VLOOKUP(Table2[[#This Row],[100m Position Race 4 ]],Races!$F$3:$G$30,2,0)</f>
        <v>16</v>
      </c>
      <c r="AX182" s="7">
        <f>Table2[[#This Row],[100m Points Race 4 ]]+Table2[[#This Row],[200m Points Race 4]]+Table2[[#This Row],[500m Points]]</f>
        <v>41</v>
      </c>
      <c r="AY182" s="7">
        <v>6</v>
      </c>
      <c r="AZ182" s="7">
        <f>VLOOKUP(Table2[[#This Row],[Total Position Race 4]],Races!$F$3:$G$30,2,0)</f>
        <v>15</v>
      </c>
      <c r="BA182" s="7"/>
      <c r="BB182" s="7"/>
      <c r="BC182" s="7"/>
      <c r="BD182" s="7"/>
      <c r="BE182" s="7"/>
      <c r="BF182" s="7"/>
      <c r="BG182" s="7"/>
      <c r="BH182" s="7"/>
      <c r="BI182" s="7"/>
      <c r="BJ182" s="7"/>
      <c r="BK182" s="7"/>
      <c r="BL182" s="7"/>
      <c r="BM182" s="7"/>
      <c r="BN182" s="7"/>
      <c r="BO182" s="7"/>
      <c r="BP182" s="7"/>
      <c r="BQ182" s="7"/>
      <c r="BR182" s="7"/>
      <c r="BS182" s="7"/>
      <c r="BT182" s="7"/>
      <c r="BU182" s="7"/>
      <c r="BV182" s="9"/>
      <c r="BW182" s="9">
        <f>Table2[[#This Row],[Final Points race 1]]+Table2[[#This Row],[Final Points race 2]]+Table2[[#This Row],[Final POINTS Race 4 ]]+Table2[[#This Row],[Final POINTS Race 5]]+Table2[[#This Row],[Final POINTS Race 6]]</f>
        <v>15</v>
      </c>
      <c r="BX182" s="9"/>
      <c r="BY182" s="9"/>
      <c r="BZ182" s="117"/>
    </row>
    <row r="183" spans="1:78" s="42" customFormat="1" ht="16.5" hidden="1" customHeight="1" thickBot="1">
      <c r="A183" s="10">
        <v>14</v>
      </c>
      <c r="B183" s="6" t="s">
        <v>9</v>
      </c>
      <c r="C183" s="185" t="s">
        <v>510</v>
      </c>
      <c r="D183" s="19">
        <v>38380</v>
      </c>
      <c r="E183" s="10" t="s">
        <v>67</v>
      </c>
      <c r="F183" s="10" t="s">
        <v>76</v>
      </c>
      <c r="G183" s="10" t="s">
        <v>18</v>
      </c>
      <c r="H183" s="201">
        <v>10139</v>
      </c>
      <c r="I183" s="93" t="e">
        <f>VLOOKUP(Table2[[#This Row],[GCU Number]],'race 5'!$B$2:$G$48,1,0)</f>
        <v>#N/A</v>
      </c>
      <c r="J183" s="7">
        <v>136</v>
      </c>
      <c r="K183" s="84" t="s">
        <v>971</v>
      </c>
      <c r="L183" s="11">
        <v>5</v>
      </c>
      <c r="M183" s="11">
        <f>VLOOKUP(Table2[[#This Row],[LD Place Race1]],Races!$F$3:$G$30,2,0)</f>
        <v>16</v>
      </c>
      <c r="N183" s="11" t="s">
        <v>867</v>
      </c>
      <c r="O183" s="11">
        <v>4</v>
      </c>
      <c r="P183" s="11">
        <f>VLOOKUP(Table2[[#This Row],[500m Place Race1]],Races!$F$3:$G$30,2,0)</f>
        <v>17</v>
      </c>
      <c r="Q183" s="84" t="s">
        <v>924</v>
      </c>
      <c r="R183" s="7">
        <v>4</v>
      </c>
      <c r="S183" s="11">
        <f>VLOOKUP(Table2[[#This Row],[200m Place Race1]],Races!$F$3:$G$30,2,0)</f>
        <v>17</v>
      </c>
      <c r="T183" s="84">
        <f>Table2[[#This Row],[200m Points1]]+Table2[[#This Row],[500m Points 1]]+Table2[[#This Row],[LD Points1]]</f>
        <v>50</v>
      </c>
      <c r="U183" s="7">
        <v>4</v>
      </c>
      <c r="V183" s="8">
        <f>VLOOKUP(Table2[[#This Row],[Final Place RACE 1]],Races!$F$3:$G$28,2,0)</f>
        <v>17</v>
      </c>
      <c r="W183" s="84"/>
      <c r="X183" s="7"/>
      <c r="Y183" s="8" t="e">
        <f>VLOOKUP(Table2[[#This Row],[LD Place Race 2]],Races!$F$3:$G$30,2,0)</f>
        <v>#N/A</v>
      </c>
      <c r="Z183" s="84"/>
      <c r="AA183" s="7"/>
      <c r="AB183" s="8" t="e">
        <f>VLOOKUP(Table2[[#This Row],[500m Place Race 2]],Races!$F$3:$G$30,2,0)</f>
        <v>#N/A</v>
      </c>
      <c r="AC183" s="84"/>
      <c r="AD183" s="7"/>
      <c r="AE183" s="8" t="e">
        <f>VLOOKUP(Table2[[#This Row],[200m Race 2 Place]],Races!$F$3:$G$30,2,0)</f>
        <v>#N/A</v>
      </c>
      <c r="AF183" s="9"/>
      <c r="AG183" s="84"/>
      <c r="AH183" s="7" t="e">
        <f>VLOOKUP(Table2[[#This Row],[100m Place Race 2]],Races!$F$3:$G$30,2,0)</f>
        <v>#N/A</v>
      </c>
      <c r="AI183" s="11" t="e">
        <f>Table2[[#This Row],[100m POINTS Race 2]]+Table2[[#This Row],[200m POINTS RACE 2]]+Table2[[#This Row],[500m Points Race 2]]+Table2[[#This Row],[LD Points Race 2]]</f>
        <v>#N/A</v>
      </c>
      <c r="AJ183" s="11"/>
      <c r="AK183" s="9"/>
      <c r="AL183" s="84"/>
      <c r="AM183" s="7"/>
      <c r="AN183" s="84"/>
      <c r="AO183" s="7"/>
      <c r="AP183" s="84"/>
      <c r="AQ183" s="7"/>
      <c r="AR183" s="84"/>
      <c r="AS183" s="7"/>
      <c r="AT183" s="84"/>
      <c r="AU183" s="7"/>
      <c r="AV183" s="84"/>
      <c r="AW183" s="7"/>
      <c r="AX183" s="7"/>
      <c r="AY183" s="7"/>
      <c r="AZ183" s="7"/>
      <c r="BA183" s="84"/>
      <c r="BB183" s="84"/>
      <c r="BC183" s="7"/>
      <c r="BD183" s="84"/>
      <c r="BE183" s="7"/>
      <c r="BF183" s="84"/>
      <c r="BG183" s="7"/>
      <c r="BH183" s="84"/>
      <c r="BI183" s="7"/>
      <c r="BJ183" s="84"/>
      <c r="BK183" s="7"/>
      <c r="BL183" s="84"/>
      <c r="BM183" s="7"/>
      <c r="BN183" s="84"/>
      <c r="BO183" s="7"/>
      <c r="BP183" s="84"/>
      <c r="BQ183" s="7"/>
      <c r="BR183" s="84"/>
      <c r="BS183" s="7"/>
      <c r="BT183" s="84"/>
      <c r="BU183" s="7"/>
      <c r="BV18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183" s="9">
        <f>Table2[[#This Row],[Final Points race 1]]+Table2[[#This Row],[Final Points race 2]]+Table2[[#This Row],[Final POINTS Race 4 ]]+Table2[[#This Row],[Final POINTS Race 5]]+Table2[[#This Row],[Final POINTS Race 6]]</f>
        <v>17</v>
      </c>
      <c r="BX18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17</v>
      </c>
    </row>
    <row r="184" spans="1:78" s="42" customFormat="1" ht="16.5" hidden="1" customHeight="1" thickBot="1">
      <c r="A184" s="10">
        <v>14</v>
      </c>
      <c r="B184" s="6" t="s">
        <v>9</v>
      </c>
      <c r="C184" s="185" t="s">
        <v>613</v>
      </c>
      <c r="D184" s="19"/>
      <c r="E184" s="6" t="s">
        <v>76</v>
      </c>
      <c r="F184" s="41" t="s">
        <v>76</v>
      </c>
      <c r="G184" s="29" t="s">
        <v>76</v>
      </c>
      <c r="H184" s="191"/>
      <c r="I184" s="93" t="e">
        <f>VLOOKUP(Table2[[#This Row],[GCU Number]],'race 5'!$B$2:$G$48,1,0)</f>
        <v>#N/A</v>
      </c>
      <c r="J184" s="7"/>
      <c r="K184" s="85"/>
      <c r="L184" s="11"/>
      <c r="M184" s="11"/>
      <c r="N184" s="11"/>
      <c r="O184" s="11"/>
      <c r="P184" s="11" t="e">
        <f>VLOOKUP(Table2[[#This Row],[500m Place Race1]],Races!$F$3:$G$30,2,0)</f>
        <v>#N/A</v>
      </c>
      <c r="Q184" s="85"/>
      <c r="R184" s="7"/>
      <c r="S184" s="11"/>
      <c r="T184" s="85" t="e">
        <f>Table2[[#This Row],[200m Points1]]+Table2[[#This Row],[500m Points 1]]+Table2[[#This Row],[LD Points1]]</f>
        <v>#N/A</v>
      </c>
      <c r="U184" s="7"/>
      <c r="V184" s="8"/>
      <c r="W184" s="85"/>
      <c r="X184" s="7"/>
      <c r="Y184" s="8" t="e">
        <f>VLOOKUP(Table2[[#This Row],[LD Place Race 2]],Races!$F$3:$G$30,2,0)</f>
        <v>#N/A</v>
      </c>
      <c r="Z184" s="85"/>
      <c r="AA184" s="7"/>
      <c r="AB184" s="8" t="e">
        <f>VLOOKUP(Table2[[#This Row],[500m Place Race 2]],Races!$F$3:$G$30,2,0)</f>
        <v>#N/A</v>
      </c>
      <c r="AC184" s="85"/>
      <c r="AD184" s="7"/>
      <c r="AE184" s="8" t="e">
        <f>VLOOKUP(Table2[[#This Row],[200m Race 2 Place]],Races!$F$3:$G$30,2,0)</f>
        <v>#N/A</v>
      </c>
      <c r="AF184" s="11"/>
      <c r="AG184" s="85"/>
      <c r="AH184" s="7" t="e">
        <f>VLOOKUP(Table2[[#This Row],[100m Place Race 2]],Races!$F$3:$G$30,2,0)</f>
        <v>#N/A</v>
      </c>
      <c r="AI184" s="11" t="e">
        <f>Table2[[#This Row],[100m POINTS Race 2]]+Table2[[#This Row],[200m POINTS RACE 2]]+Table2[[#This Row],[500m Points Race 2]]+Table2[[#This Row],[LD Points Race 2]]</f>
        <v>#N/A</v>
      </c>
      <c r="AJ184" s="11"/>
      <c r="AK184" s="9"/>
      <c r="AL184" s="85"/>
      <c r="AM184" s="7"/>
      <c r="AN184" s="85"/>
      <c r="AO184" s="7"/>
      <c r="AP184" s="85"/>
      <c r="AQ184" s="7" t="e">
        <f>VLOOKUP(Table2[[#This Row],[500m Position]],Races!$F$3:$G$30,2,0)</f>
        <v>#N/A</v>
      </c>
      <c r="AR184" s="85"/>
      <c r="AS184" s="7"/>
      <c r="AT184" s="85" t="e">
        <f>VLOOKUP(Table2[[#This Row],[200m Position Race 4]],Races!$F$3:$G$30,2,0)</f>
        <v>#N/A</v>
      </c>
      <c r="AU184" s="7"/>
      <c r="AV184" s="85"/>
      <c r="AW184" s="7" t="e">
        <f>VLOOKUP(Table2[[#This Row],[100m Position Race 4 ]],Races!$F$3:$G$30,2,0)</f>
        <v>#N/A</v>
      </c>
      <c r="AX184" s="7" t="e">
        <f>Table2[[#This Row],[100m Points Race 4 ]]+Table2[[#This Row],[200m Points Race 4]]+Table2[[#This Row],[500m Points]]</f>
        <v>#N/A</v>
      </c>
      <c r="AY184" s="7"/>
      <c r="AZ184" s="7"/>
      <c r="BA184" s="85"/>
      <c r="BB184" s="85"/>
      <c r="BC184" s="7"/>
      <c r="BD184" s="85"/>
      <c r="BE184" s="7"/>
      <c r="BF184" s="85"/>
      <c r="BG184" s="7"/>
      <c r="BH184" s="85"/>
      <c r="BI184" s="7"/>
      <c r="BJ184" s="85"/>
      <c r="BK184" s="7"/>
      <c r="BL184" s="85"/>
      <c r="BM184" s="7"/>
      <c r="BN184" s="85"/>
      <c r="BO184" s="7"/>
      <c r="BP184" s="85"/>
      <c r="BQ184" s="7"/>
      <c r="BR184" s="85"/>
      <c r="BS184" s="7"/>
      <c r="BT184" s="85"/>
      <c r="BU184" s="7"/>
      <c r="BV18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84" s="9">
        <f>Table2[[#This Row],[Final Points race 1]]+Table2[[#This Row],[Final Points race 2]]+Table2[[#This Row],[Final POINTS Race 4 ]]+Table2[[#This Row],[Final POINTS Race 5]]+Table2[[#This Row],[Final POINTS Race 6]]</f>
        <v>0</v>
      </c>
      <c r="BX18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85" spans="1:78" s="42" customFormat="1" ht="16.5" hidden="1" customHeight="1" thickBot="1">
      <c r="A185" s="10">
        <v>14</v>
      </c>
      <c r="B185" s="189" t="s">
        <v>9</v>
      </c>
      <c r="C185" s="185" t="s">
        <v>337</v>
      </c>
      <c r="D185" s="19">
        <v>38523</v>
      </c>
      <c r="E185" s="61" t="s">
        <v>376</v>
      </c>
      <c r="F185" s="61" t="s">
        <v>76</v>
      </c>
      <c r="G185" s="87" t="s">
        <v>44</v>
      </c>
      <c r="H185" s="191"/>
      <c r="I185" s="93" t="e">
        <f>VLOOKUP(Table2[[#This Row],[GCU Number]],'race 5'!$B$2:$G$48,1,0)</f>
        <v>#N/A</v>
      </c>
      <c r="J185" s="7">
        <v>146</v>
      </c>
      <c r="K185" s="40"/>
      <c r="L185" s="55"/>
      <c r="M185" s="11" t="e">
        <f>VLOOKUP(Table2[[#This Row],[LD Place Race1]],Races!$F$3:$G$30,2,0)</f>
        <v>#N/A</v>
      </c>
      <c r="N185" s="11"/>
      <c r="O185" s="11"/>
      <c r="P185" s="11" t="e">
        <f>VLOOKUP(Table2[[#This Row],[500m Place Race1]],Races!$F$3:$G$30,2,0)</f>
        <v>#N/A</v>
      </c>
      <c r="Q185" s="40"/>
      <c r="R185" s="57"/>
      <c r="S185" s="11" t="e">
        <f>VLOOKUP(Table2[[#This Row],[200m Place Race1]],Races!$F$3:$G$30,2,0)</f>
        <v>#N/A</v>
      </c>
      <c r="T185" s="40" t="e">
        <f>Table2[[#This Row],[200m Points1]]+Table2[[#This Row],[500m Points 1]]+Table2[[#This Row],[LD Points1]]</f>
        <v>#N/A</v>
      </c>
      <c r="U185" s="57"/>
      <c r="V185" s="56"/>
      <c r="W185" s="40"/>
      <c r="X185" s="57"/>
      <c r="Y185" s="56" t="e">
        <f>VLOOKUP(Table2[[#This Row],[LD Place Race 2]],Races!$F$3:$G$30,2,0)</f>
        <v>#N/A</v>
      </c>
      <c r="Z185" s="40"/>
      <c r="AA185" s="57"/>
      <c r="AB185" s="56" t="e">
        <f>VLOOKUP(Table2[[#This Row],[500m Place Race 2]],Races!$F$3:$G$30,2,0)</f>
        <v>#N/A</v>
      </c>
      <c r="AC185" s="40"/>
      <c r="AD185" s="57"/>
      <c r="AE185" s="56" t="e">
        <f>VLOOKUP(Table2[[#This Row],[200m Race 2 Place]],Races!$F$3:$G$30,2,0)</f>
        <v>#N/A</v>
      </c>
      <c r="AF185" s="11"/>
      <c r="AG185" s="40"/>
      <c r="AH185" s="57" t="e">
        <f>VLOOKUP(Table2[[#This Row],[100m Place Race 2]],Races!$F$3:$G$30,2,0)</f>
        <v>#N/A</v>
      </c>
      <c r="AI185" s="55" t="e">
        <f>Table2[[#This Row],[100m POINTS Race 2]]+Table2[[#This Row],[200m POINTS RACE 2]]+Table2[[#This Row],[500m Points Race 2]]+Table2[[#This Row],[LD Points Race 2]]</f>
        <v>#N/A</v>
      </c>
      <c r="AJ185" s="55"/>
      <c r="AK185" s="88"/>
      <c r="AL185" s="40"/>
      <c r="AM185" s="57"/>
      <c r="AN185" s="40"/>
      <c r="AO185" s="57"/>
      <c r="AP185" s="40"/>
      <c r="AQ185" s="57" t="e">
        <f>VLOOKUP(Table2[[#This Row],[500m Position]],Races!$F$3:$G$30,2,0)</f>
        <v>#N/A</v>
      </c>
      <c r="AR185" s="40"/>
      <c r="AS185" s="57"/>
      <c r="AT185" s="40" t="e">
        <f>VLOOKUP(Table2[[#This Row],[200m Position Race 4]],Races!$F$3:$G$30,2,0)</f>
        <v>#N/A</v>
      </c>
      <c r="AU185" s="57"/>
      <c r="AV185" s="40"/>
      <c r="AW185" s="57" t="e">
        <f>VLOOKUP(Table2[[#This Row],[100m Position Race 4 ]],Races!$F$3:$G$30,2,0)</f>
        <v>#N/A</v>
      </c>
      <c r="AX185" s="57" t="e">
        <f>Table2[[#This Row],[100m Points Race 4 ]]+Table2[[#This Row],[200m Points Race 4]]+Table2[[#This Row],[500m Points]]</f>
        <v>#N/A</v>
      </c>
      <c r="AY185" s="57"/>
      <c r="AZ185" s="57"/>
      <c r="BA185" s="40"/>
      <c r="BB185" s="40"/>
      <c r="BC185" s="57"/>
      <c r="BD185" s="40"/>
      <c r="BE185" s="57"/>
      <c r="BF185" s="40"/>
      <c r="BG185" s="57"/>
      <c r="BH185" s="40"/>
      <c r="BI185" s="57"/>
      <c r="BJ185" s="40"/>
      <c r="BK185" s="57"/>
      <c r="BL185" s="40"/>
      <c r="BM185" s="57"/>
      <c r="BN185" s="40"/>
      <c r="BO185" s="57"/>
      <c r="BP185" s="40"/>
      <c r="BQ185" s="57"/>
      <c r="BR185" s="40"/>
      <c r="BS185" s="57"/>
      <c r="BT185" s="40"/>
      <c r="BU185" s="57"/>
      <c r="BV18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85" s="9">
        <f>Table2[[#This Row],[Final Points race 1]]+Table2[[#This Row],[Final Points race 2]]+Table2[[#This Row],[Final POINTS Race 4 ]]+Table2[[#This Row],[Final POINTS Race 5]]+Table2[[#This Row],[Final POINTS Race 6]]</f>
        <v>0</v>
      </c>
      <c r="BX18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86" spans="1:78" s="42" customFormat="1" ht="16.5" hidden="1" customHeight="1" thickBot="1">
      <c r="A186" s="10">
        <v>14</v>
      </c>
      <c r="B186" s="189" t="s">
        <v>9</v>
      </c>
      <c r="C186" s="185" t="s">
        <v>488</v>
      </c>
      <c r="D186" s="19">
        <v>38256</v>
      </c>
      <c r="E186" s="195" t="s">
        <v>504</v>
      </c>
      <c r="F186" s="195" t="s">
        <v>76</v>
      </c>
      <c r="G186" s="10" t="s">
        <v>24</v>
      </c>
      <c r="H186" s="202" t="s">
        <v>432</v>
      </c>
      <c r="I186" s="93" t="e">
        <f>VLOOKUP(Table2[[#This Row],[GCU Number]],'race 5'!$B$2:$G$48,1,0)</f>
        <v>#N/A</v>
      </c>
      <c r="J186" s="7">
        <v>150</v>
      </c>
      <c r="K186" s="85"/>
      <c r="L186" s="11"/>
      <c r="M186" s="11" t="e">
        <f>VLOOKUP(Table2[[#This Row],[LD Place Race1]],Races!$F$3:$G$30,2,0)</f>
        <v>#N/A</v>
      </c>
      <c r="N186" s="11"/>
      <c r="O186" s="11"/>
      <c r="P186" s="11" t="e">
        <f>VLOOKUP(Table2[[#This Row],[500m Place Race1]],Races!$F$3:$G$30,2,0)</f>
        <v>#N/A</v>
      </c>
      <c r="Q186" s="85"/>
      <c r="R186" s="7"/>
      <c r="S186" s="11" t="e">
        <f>VLOOKUP(Table2[[#This Row],[200m Place Race1]],Races!$F$3:$G$30,2,0)</f>
        <v>#N/A</v>
      </c>
      <c r="T186" s="85" t="e">
        <f>Table2[[#This Row],[200m Points1]]+Table2[[#This Row],[500m Points 1]]+Table2[[#This Row],[LD Points1]]</f>
        <v>#N/A</v>
      </c>
      <c r="U186" s="7"/>
      <c r="V186" s="8"/>
      <c r="W186" s="85"/>
      <c r="X186" s="7"/>
      <c r="Y186" s="8" t="e">
        <f>VLOOKUP(Table2[[#This Row],[LD Place Race 2]],Races!$F$3:$G$30,2,0)</f>
        <v>#N/A</v>
      </c>
      <c r="Z186" s="85"/>
      <c r="AA186" s="7"/>
      <c r="AB186" s="8" t="e">
        <f>VLOOKUP(Table2[[#This Row],[500m Place Race 2]],Races!$F$3:$G$30,2,0)</f>
        <v>#N/A</v>
      </c>
      <c r="AC186" s="85"/>
      <c r="AD186" s="7"/>
      <c r="AE186" s="8" t="e">
        <f>VLOOKUP(Table2[[#This Row],[200m Race 2 Place]],Races!$F$3:$G$30,2,0)</f>
        <v>#N/A</v>
      </c>
      <c r="AF186" s="9"/>
      <c r="AG186" s="85"/>
      <c r="AH186" s="7" t="e">
        <f>VLOOKUP(Table2[[#This Row],[100m Place Race 2]],Races!$F$3:$G$30,2,0)</f>
        <v>#N/A</v>
      </c>
      <c r="AI186" s="11" t="e">
        <f>Table2[[#This Row],[100m POINTS Race 2]]+Table2[[#This Row],[200m POINTS RACE 2]]+Table2[[#This Row],[500m Points Race 2]]+Table2[[#This Row],[LD Points Race 2]]</f>
        <v>#N/A</v>
      </c>
      <c r="AJ186" s="11"/>
      <c r="AK186" s="9"/>
      <c r="AL186" s="85"/>
      <c r="AM186" s="7"/>
      <c r="AN186" s="85"/>
      <c r="AO186" s="7"/>
      <c r="AP186" s="85"/>
      <c r="AQ186" s="7" t="e">
        <f>VLOOKUP(Table2[[#This Row],[500m Position]],Races!$F$3:$G$30,2,0)</f>
        <v>#N/A</v>
      </c>
      <c r="AR186" s="85"/>
      <c r="AS186" s="7"/>
      <c r="AT186" s="85" t="e">
        <f>VLOOKUP(Table2[[#This Row],[200m Position Race 4]],Races!$F$3:$G$30,2,0)</f>
        <v>#N/A</v>
      </c>
      <c r="AU186" s="7"/>
      <c r="AV186" s="85"/>
      <c r="AW186" s="7" t="e">
        <f>VLOOKUP(Table2[[#This Row],[100m Position Race 4 ]],Races!$F$3:$G$30,2,0)</f>
        <v>#N/A</v>
      </c>
      <c r="AX186" s="7" t="e">
        <f>Table2[[#This Row],[100m Points Race 4 ]]+Table2[[#This Row],[200m Points Race 4]]+Table2[[#This Row],[500m Points]]</f>
        <v>#N/A</v>
      </c>
      <c r="AY186" s="7"/>
      <c r="AZ186" s="7"/>
      <c r="BA186" s="85"/>
      <c r="BB186" s="85"/>
      <c r="BC186" s="7"/>
      <c r="BD186" s="85"/>
      <c r="BE186" s="7"/>
      <c r="BF186" s="85"/>
      <c r="BG186" s="7"/>
      <c r="BH186" s="85"/>
      <c r="BI186" s="7"/>
      <c r="BJ186" s="85"/>
      <c r="BK186" s="7"/>
      <c r="BL186" s="85"/>
      <c r="BM186" s="7"/>
      <c r="BN186" s="85"/>
      <c r="BO186" s="7"/>
      <c r="BP186" s="85"/>
      <c r="BQ186" s="7"/>
      <c r="BR186" s="85"/>
      <c r="BS186" s="7"/>
      <c r="BT186" s="85"/>
      <c r="BU186" s="7"/>
      <c r="BV18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86" s="9">
        <f>Table2[[#This Row],[Final Points race 1]]+Table2[[#This Row],[Final Points race 2]]+Table2[[#This Row],[Final POINTS Race 4 ]]+Table2[[#This Row],[Final POINTS Race 5]]+Table2[[#This Row],[Final POINTS Race 6]]</f>
        <v>0</v>
      </c>
      <c r="BX18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87" spans="1:78" s="42" customFormat="1" ht="16.5" hidden="1" customHeight="1" thickBot="1">
      <c r="A187" s="10">
        <v>14</v>
      </c>
      <c r="B187" s="6" t="s">
        <v>9</v>
      </c>
      <c r="C187" s="185" t="s">
        <v>264</v>
      </c>
      <c r="D187" s="19">
        <v>38523</v>
      </c>
      <c r="E187" s="94" t="s">
        <v>376</v>
      </c>
      <c r="F187" s="6" t="s">
        <v>76</v>
      </c>
      <c r="G187" s="29" t="s">
        <v>44</v>
      </c>
      <c r="H187" s="191"/>
      <c r="I187" s="93" t="e">
        <f>VLOOKUP(Table2[[#This Row],[GCU Number]],'race 5'!$B$2:$G$48,1,0)</f>
        <v>#N/A</v>
      </c>
      <c r="J187" s="11"/>
      <c r="K187" s="37"/>
      <c r="L187" s="11"/>
      <c r="M187" s="11" t="e">
        <f>VLOOKUP(Table2[[#This Row],[LD Place Race1]],Races!$F$3:$G$30,2,0)</f>
        <v>#N/A</v>
      </c>
      <c r="N187" s="11"/>
      <c r="O187" s="11"/>
      <c r="P187" s="11" t="e">
        <f>VLOOKUP(Table2[[#This Row],[500m Place Race1]],Races!$F$3:$G$30,2,0)</f>
        <v>#N/A</v>
      </c>
      <c r="Q187" s="40"/>
      <c r="R187" s="11"/>
      <c r="S187" s="11" t="e">
        <f>VLOOKUP(Table2[[#This Row],[200m Place Race1]],Races!$F$3:$G$30,2,0)</f>
        <v>#N/A</v>
      </c>
      <c r="T187" s="40" t="e">
        <f>Table2[[#This Row],[200m Points1]]+Table2[[#This Row],[500m Points 1]]+Table2[[#This Row],[LD Points1]]</f>
        <v>#N/A</v>
      </c>
      <c r="U187" s="11"/>
      <c r="V187" s="8"/>
      <c r="W187" s="40"/>
      <c r="X187" s="11"/>
      <c r="Y187" s="8" t="e">
        <f>VLOOKUP(Table2[[#This Row],[LD Place Race 2]],Races!$F$3:$G$30,2,0)</f>
        <v>#N/A</v>
      </c>
      <c r="Z187" s="40"/>
      <c r="AA187" s="11"/>
      <c r="AB187" s="8" t="e">
        <f>VLOOKUP(Table2[[#This Row],[500m Place Race 2]],Races!$F$3:$G$30,2,0)</f>
        <v>#N/A</v>
      </c>
      <c r="AC187" s="40"/>
      <c r="AD187" s="11"/>
      <c r="AE187" s="8" t="e">
        <f>VLOOKUP(Table2[[#This Row],[200m Race 2 Place]],Races!$F$3:$G$30,2,0)</f>
        <v>#N/A</v>
      </c>
      <c r="AF187" s="9"/>
      <c r="AG187" s="40"/>
      <c r="AH187" s="11" t="e">
        <f>VLOOKUP(Table2[[#This Row],[100m Place Race 2]],Races!$F$3:$G$30,2,0)</f>
        <v>#N/A</v>
      </c>
      <c r="AI187" s="11" t="e">
        <f>Table2[[#This Row],[100m POINTS Race 2]]+Table2[[#This Row],[200m POINTS RACE 2]]+Table2[[#This Row],[500m Points Race 2]]+Table2[[#This Row],[LD Points Race 2]]</f>
        <v>#N/A</v>
      </c>
      <c r="AJ187" s="11"/>
      <c r="AK187" s="9"/>
      <c r="AL187" s="40"/>
      <c r="AM187" s="11"/>
      <c r="AN187" s="40"/>
      <c r="AO187" s="11"/>
      <c r="AP187" s="40"/>
      <c r="AQ187" s="11" t="e">
        <f>VLOOKUP(Table2[[#This Row],[500m Position]],Races!$F$3:$G$30,2,0)</f>
        <v>#N/A</v>
      </c>
      <c r="AR187" s="40"/>
      <c r="AS187" s="11"/>
      <c r="AT187" s="40" t="e">
        <f>VLOOKUP(Table2[[#This Row],[200m Position Race 4]],Races!$F$3:$G$30,2,0)</f>
        <v>#N/A</v>
      </c>
      <c r="AU187" s="11"/>
      <c r="AV187" s="40"/>
      <c r="AW187" s="11" t="e">
        <f>VLOOKUP(Table2[[#This Row],[100m Position Race 4 ]],Races!$F$3:$G$30,2,0)</f>
        <v>#N/A</v>
      </c>
      <c r="AX187" s="11" t="e">
        <f>Table2[[#This Row],[100m Points Race 4 ]]+Table2[[#This Row],[200m Points Race 4]]+Table2[[#This Row],[500m Points]]</f>
        <v>#N/A</v>
      </c>
      <c r="AY187" s="11"/>
      <c r="AZ187" s="11"/>
      <c r="BA187" s="40"/>
      <c r="BB187" s="40"/>
      <c r="BC187" s="11"/>
      <c r="BD187" s="40"/>
      <c r="BE187" s="11"/>
      <c r="BF187" s="40"/>
      <c r="BG187" s="11"/>
      <c r="BH187" s="40"/>
      <c r="BI187" s="11"/>
      <c r="BJ187" s="40"/>
      <c r="BK187" s="11"/>
      <c r="BL187" s="40"/>
      <c r="BM187" s="11"/>
      <c r="BN187" s="40"/>
      <c r="BO187" s="11"/>
      <c r="BP187" s="40"/>
      <c r="BQ187" s="11"/>
      <c r="BR187" s="40"/>
      <c r="BS187" s="11"/>
      <c r="BT187" s="40"/>
      <c r="BU187" s="11"/>
      <c r="BV18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87" s="9">
        <f>Table2[[#This Row],[Final Points race 1]]+Table2[[#This Row],[Final Points race 2]]+Table2[[#This Row],[Final POINTS Race 4 ]]+Table2[[#This Row],[Final POINTS Race 5]]+Table2[[#This Row],[Final POINTS Race 6]]</f>
        <v>0</v>
      </c>
      <c r="BX18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88" spans="1:78" s="42" customFormat="1" ht="16.5" hidden="1" customHeight="1" thickBot="1">
      <c r="A188" s="10">
        <v>14</v>
      </c>
      <c r="B188" s="6" t="s">
        <v>9</v>
      </c>
      <c r="C188" s="185" t="s">
        <v>313</v>
      </c>
      <c r="D188" s="19">
        <v>38005</v>
      </c>
      <c r="E188" s="52" t="s">
        <v>259</v>
      </c>
      <c r="F188" s="6" t="s">
        <v>76</v>
      </c>
      <c r="G188" s="28" t="s">
        <v>44</v>
      </c>
      <c r="H188" s="191"/>
      <c r="I188" s="93" t="e">
        <f>VLOOKUP(Table2[[#This Row],[GCU Number]],'race 5'!$B$2:$G$48,1,0)</f>
        <v>#N/A</v>
      </c>
      <c r="J188" s="7"/>
      <c r="K188" s="40"/>
      <c r="L188" s="11"/>
      <c r="M188" s="11" t="e">
        <f>VLOOKUP(Table2[[#This Row],[LD Place Race1]],Races!$F$3:$G$30,2,0)</f>
        <v>#N/A</v>
      </c>
      <c r="N188" s="11"/>
      <c r="O188" s="11"/>
      <c r="P188" s="11" t="e">
        <f>VLOOKUP(Table2[[#This Row],[500m Place Race1]],Races!$F$3:$G$30,2,0)</f>
        <v>#N/A</v>
      </c>
      <c r="Q188" s="40"/>
      <c r="R188" s="7"/>
      <c r="S188" s="11" t="e">
        <f>VLOOKUP(Table2[[#This Row],[200m Place Race1]],Races!$F$3:$G$30,2,0)</f>
        <v>#N/A</v>
      </c>
      <c r="T188" s="40" t="e">
        <f>Table2[[#This Row],[200m Points1]]+Table2[[#This Row],[500m Points 1]]+Table2[[#This Row],[LD Points1]]</f>
        <v>#N/A</v>
      </c>
      <c r="U188" s="7"/>
      <c r="V188" s="8"/>
      <c r="W188" s="40"/>
      <c r="X188" s="7"/>
      <c r="Y188" s="8" t="e">
        <f>VLOOKUP(Table2[[#This Row],[LD Place Race 2]],Races!$F$3:$G$30,2,0)</f>
        <v>#N/A</v>
      </c>
      <c r="Z188" s="40"/>
      <c r="AA188" s="7"/>
      <c r="AB188" s="8" t="e">
        <f>VLOOKUP(Table2[[#This Row],[500m Place Race 2]],Races!$F$3:$G$30,2,0)</f>
        <v>#N/A</v>
      </c>
      <c r="AC188" s="40"/>
      <c r="AD188" s="7"/>
      <c r="AE188" s="8" t="e">
        <f>VLOOKUP(Table2[[#This Row],[200m Race 2 Place]],Races!$F$3:$G$30,2,0)</f>
        <v>#N/A</v>
      </c>
      <c r="AF188" s="9"/>
      <c r="AG188" s="40"/>
      <c r="AH188" s="7" t="e">
        <f>VLOOKUP(Table2[[#This Row],[100m Place Race 2]],Races!$F$3:$G$30,2,0)</f>
        <v>#N/A</v>
      </c>
      <c r="AI188" s="11" t="e">
        <f>Table2[[#This Row],[100m POINTS Race 2]]+Table2[[#This Row],[200m POINTS RACE 2]]+Table2[[#This Row],[500m Points Race 2]]+Table2[[#This Row],[LD Points Race 2]]</f>
        <v>#N/A</v>
      </c>
      <c r="AJ188" s="11"/>
      <c r="AK188" s="9"/>
      <c r="AL188" s="40"/>
      <c r="AM188" s="7"/>
      <c r="AN188" s="40"/>
      <c r="AO188" s="7"/>
      <c r="AP188" s="40"/>
      <c r="AQ188" s="7" t="e">
        <f>VLOOKUP(Table2[[#This Row],[500m Position]],Races!$F$3:$G$30,2,0)</f>
        <v>#N/A</v>
      </c>
      <c r="AR188" s="40"/>
      <c r="AS188" s="7"/>
      <c r="AT188" s="40" t="e">
        <f>VLOOKUP(Table2[[#This Row],[200m Position Race 4]],Races!$F$3:$G$30,2,0)</f>
        <v>#N/A</v>
      </c>
      <c r="AU188" s="7"/>
      <c r="AV188" s="40"/>
      <c r="AW188" s="7" t="e">
        <f>VLOOKUP(Table2[[#This Row],[100m Position Race 4 ]],Races!$F$3:$G$30,2,0)</f>
        <v>#N/A</v>
      </c>
      <c r="AX188" s="7" t="e">
        <f>Table2[[#This Row],[100m Points Race 4 ]]+Table2[[#This Row],[200m Points Race 4]]+Table2[[#This Row],[500m Points]]</f>
        <v>#N/A</v>
      </c>
      <c r="AY188" s="7"/>
      <c r="AZ188" s="7"/>
      <c r="BA188" s="40"/>
      <c r="BB188" s="40"/>
      <c r="BC188" s="7"/>
      <c r="BD188" s="40"/>
      <c r="BE188" s="7"/>
      <c r="BF188" s="40"/>
      <c r="BG188" s="7"/>
      <c r="BH188" s="40"/>
      <c r="BI188" s="7"/>
      <c r="BJ188" s="40"/>
      <c r="BK188" s="7"/>
      <c r="BL188" s="40"/>
      <c r="BM188" s="7"/>
      <c r="BN188" s="40"/>
      <c r="BO188" s="7"/>
      <c r="BP188" s="40"/>
      <c r="BQ188" s="7"/>
      <c r="BR188" s="40"/>
      <c r="BS188" s="7"/>
      <c r="BT188" s="40"/>
      <c r="BU188" s="7"/>
      <c r="BV18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88" s="9">
        <f>Table2[[#This Row],[Final Points race 1]]+Table2[[#This Row],[Final Points race 2]]+Table2[[#This Row],[Final POINTS Race 4 ]]+Table2[[#This Row],[Final POINTS Race 5]]+Table2[[#This Row],[Final POINTS Race 6]]</f>
        <v>0</v>
      </c>
      <c r="BX18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89" spans="1:78" s="42" customFormat="1" ht="16.5" customHeight="1" thickBot="1">
      <c r="A189" s="10">
        <v>14</v>
      </c>
      <c r="B189" s="189" t="s">
        <v>9</v>
      </c>
      <c r="C189" s="185" t="s">
        <v>34</v>
      </c>
      <c r="D189" s="19">
        <v>38706</v>
      </c>
      <c r="E189" s="10" t="s">
        <v>258</v>
      </c>
      <c r="F189" s="10" t="s">
        <v>76</v>
      </c>
      <c r="G189" s="10" t="s">
        <v>24</v>
      </c>
      <c r="H189" s="201">
        <v>10858</v>
      </c>
      <c r="I189" s="93">
        <f>VLOOKUP(Table2[[#This Row],[GCU Number]],'race 5'!$B$2:$G$48,1,0)</f>
        <v>10858</v>
      </c>
      <c r="J189" s="37">
        <v>23</v>
      </c>
      <c r="K189" s="11" t="s">
        <v>970</v>
      </c>
      <c r="L189" s="37">
        <v>4</v>
      </c>
      <c r="M189" s="11">
        <f>VLOOKUP(Table2[[#This Row],[LD Place Race1]],Races!$F$3:$G$30,2,0)</f>
        <v>17</v>
      </c>
      <c r="N189" s="11" t="s">
        <v>868</v>
      </c>
      <c r="O189" s="11">
        <v>9</v>
      </c>
      <c r="P189" s="11">
        <f>VLOOKUP(Table2[[#This Row],[500m Place Race1]],Races!$F$3:$G$30,2,0)</f>
        <v>12</v>
      </c>
      <c r="Q189" s="11" t="s">
        <v>927</v>
      </c>
      <c r="R189" s="37">
        <v>9</v>
      </c>
      <c r="S189" s="11">
        <f>VLOOKUP(Table2[[#This Row],[200m Place Race1]],Races!$F$3:$G$30,2,0)</f>
        <v>12</v>
      </c>
      <c r="T189" s="11">
        <f>Table2[[#This Row],[200m Points1]]+Table2[[#This Row],[500m Points 1]]+Table2[[#This Row],[LD Points1]]</f>
        <v>41</v>
      </c>
      <c r="U189" s="37">
        <v>7</v>
      </c>
      <c r="V189" s="8">
        <f>VLOOKUP(Table2[[#This Row],[Final Place RACE 1]],Races!$F$3:$G$28,2,0)</f>
        <v>14</v>
      </c>
      <c r="W189" s="37" t="s">
        <v>1296</v>
      </c>
      <c r="X189" s="11">
        <v>4</v>
      </c>
      <c r="Y189" s="7">
        <f>VLOOKUP(Table2[[#This Row],[LD Place Race 2]],Races!$F$3:$G$30,2,0)</f>
        <v>17</v>
      </c>
      <c r="Z189" s="37" t="s">
        <v>1406</v>
      </c>
      <c r="AA189" s="11">
        <v>7</v>
      </c>
      <c r="AB189" s="7">
        <f>VLOOKUP(Table2[[#This Row],[500m Place Race 2]],Races!$F$3:$G$30,2,0)</f>
        <v>14</v>
      </c>
      <c r="AC189" s="280" t="s">
        <v>1480</v>
      </c>
      <c r="AD189" s="11">
        <v>8</v>
      </c>
      <c r="AE189" s="7">
        <f>VLOOKUP(Table2[[#This Row],[200m Race 2 Place]],Races!$F$3:$G$30,2,0)</f>
        <v>13</v>
      </c>
      <c r="AF189" s="300">
        <v>29.22</v>
      </c>
      <c r="AG189" s="37">
        <v>7</v>
      </c>
      <c r="AH189" s="11">
        <f>VLOOKUP(Table2[[#This Row],[100m Place Race 2]],Races!$F$3:$G$30,2,0)</f>
        <v>14</v>
      </c>
      <c r="AI189" s="11">
        <f>Table2[[#This Row],[100m POINTS Race 2]]+Table2[[#This Row],[200m POINTS RACE 2]]+Table2[[#This Row],[500m Points Race 2]]+Table2[[#This Row],[LD Points Race 2]]</f>
        <v>58</v>
      </c>
      <c r="AJ189" s="11">
        <v>6</v>
      </c>
      <c r="AK189" s="11">
        <f>VLOOKUP(Table2[[#This Row],[Race 2 Overall Position]],Races!$F$3:$G$30,2,0)</f>
        <v>15</v>
      </c>
      <c r="AL189" s="11"/>
      <c r="AM189" s="37"/>
      <c r="AN189" s="11"/>
      <c r="AO189" s="37"/>
      <c r="AP189" s="11"/>
      <c r="AQ189" s="37"/>
      <c r="AR189" s="11"/>
      <c r="AS189" s="37"/>
      <c r="AT189" s="11"/>
      <c r="AU189" s="37"/>
      <c r="AV189" s="11"/>
      <c r="AW189" s="37"/>
      <c r="AX189" s="37"/>
      <c r="AY189" s="37"/>
      <c r="AZ189" s="37"/>
      <c r="BA189" s="11" t="s">
        <v>1978</v>
      </c>
      <c r="BB189" s="11">
        <v>4</v>
      </c>
      <c r="BC189" s="37">
        <f>VLOOKUP(Table2[[#This Row],[Total Position Race 5]],Races!$F$3:$G$30,2,0)</f>
        <v>17</v>
      </c>
      <c r="BD189" s="11" t="s">
        <v>2061</v>
      </c>
      <c r="BE189" s="37">
        <v>3</v>
      </c>
      <c r="BF189" s="11">
        <f>VLOOKUP(Table2[[#This Row],[Total Position Race 6]],Races!$F$3:$G$30,2,0)</f>
        <v>19</v>
      </c>
      <c r="BG189" s="37"/>
      <c r="BH189" s="11"/>
      <c r="BI189" s="37"/>
      <c r="BJ189" s="11"/>
      <c r="BK189" s="37"/>
      <c r="BL189" s="11"/>
      <c r="BM189" s="37"/>
      <c r="BN189" s="11"/>
      <c r="BO189" s="37"/>
      <c r="BP189" s="11"/>
      <c r="BQ189" s="37"/>
      <c r="BR189" s="11"/>
      <c r="BS189" s="37"/>
      <c r="BT189" s="11"/>
      <c r="BU189" s="37"/>
      <c r="BV18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89" s="9">
        <f>Table2[[#This Row],[Final Points race 1]]+Table2[[#This Row],[Final Points race 2]]+Table2[[#This Row],[Final POINTS Race 4 ]]+Table2[[#This Row],[Final POINTS Race 5]]+Table2[[#This Row],[Final POINTS Race 6]]</f>
        <v>65</v>
      </c>
      <c r="BX18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8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89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65</v>
      </c>
    </row>
    <row r="190" spans="1:78" s="42" customFormat="1" ht="16.5" hidden="1" customHeight="1" thickBot="1">
      <c r="A190" s="10">
        <v>14</v>
      </c>
      <c r="B190" s="6" t="s">
        <v>9</v>
      </c>
      <c r="C190" s="185" t="s">
        <v>312</v>
      </c>
      <c r="D190" s="19"/>
      <c r="E190" s="52" t="s">
        <v>259</v>
      </c>
      <c r="F190" s="6" t="s">
        <v>76</v>
      </c>
      <c r="G190" s="28" t="s">
        <v>76</v>
      </c>
      <c r="H190" s="191"/>
      <c r="I190" s="93" t="e">
        <f>VLOOKUP(Table2[[#This Row],[GCU Number]],'race 5'!$B$2:$G$48,1,0)</f>
        <v>#N/A</v>
      </c>
      <c r="J190" s="11"/>
      <c r="K190" s="37"/>
      <c r="L190" s="11"/>
      <c r="M190" s="11" t="e">
        <f>VLOOKUP(Table2[[#This Row],[LD Place Race1]],Races!$F$3:$G$30,2,0)</f>
        <v>#N/A</v>
      </c>
      <c r="N190" s="11"/>
      <c r="O190" s="11"/>
      <c r="P190" s="11" t="e">
        <f>VLOOKUP(Table2[[#This Row],[500m Place Race1]],Races!$F$3:$G$30,2,0)</f>
        <v>#N/A</v>
      </c>
      <c r="Q190" s="40"/>
      <c r="R190" s="11"/>
      <c r="S190" s="11" t="e">
        <f>VLOOKUP(Table2[[#This Row],[200m Place Race1]],Races!$F$3:$G$30,2,0)</f>
        <v>#N/A</v>
      </c>
      <c r="T190" s="40" t="e">
        <f>Table2[[#This Row],[200m Points1]]+Table2[[#This Row],[500m Points 1]]+Table2[[#This Row],[LD Points1]]</f>
        <v>#N/A</v>
      </c>
      <c r="U190" s="11"/>
      <c r="V190" s="8"/>
      <c r="W190" s="40"/>
      <c r="X190" s="7"/>
      <c r="Y190" s="9" t="e">
        <f>VLOOKUP(Table2[[#This Row],[LD Place Race 2]],Races!$F$3:$G$30,2,0)</f>
        <v>#N/A</v>
      </c>
      <c r="Z190" s="40"/>
      <c r="AA190" s="7"/>
      <c r="AB190" s="9" t="e">
        <f>VLOOKUP(Table2[[#This Row],[500m Place Race 2]],Races!$F$3:$G$30,2,0)</f>
        <v>#N/A</v>
      </c>
      <c r="AC190" s="40"/>
      <c r="AD190" s="7"/>
      <c r="AE190" s="9" t="e">
        <f>VLOOKUP(Table2[[#This Row],[200m Race 2 Place]],Races!$F$3:$G$30,2,0)</f>
        <v>#N/A</v>
      </c>
      <c r="AF190" s="9"/>
      <c r="AG190" s="40"/>
      <c r="AH190" s="11" t="e">
        <f>VLOOKUP(Table2[[#This Row],[100m Place Race 2]],Races!$F$3:$G$30,2,0)</f>
        <v>#N/A</v>
      </c>
      <c r="AI190" s="11" t="e">
        <f>Table2[[#This Row],[100m POINTS Race 2]]+Table2[[#This Row],[200m POINTS RACE 2]]+Table2[[#This Row],[500m Points Race 2]]+Table2[[#This Row],[LD Points Race 2]]</f>
        <v>#N/A</v>
      </c>
      <c r="AJ190" s="11"/>
      <c r="AK190" s="9"/>
      <c r="AL190" s="40"/>
      <c r="AM190" s="11"/>
      <c r="AN190" s="40"/>
      <c r="AO190" s="11"/>
      <c r="AP190" s="40"/>
      <c r="AQ190" s="11" t="e">
        <f>VLOOKUP(Table2[[#This Row],[500m Position]],Races!$F$3:$G$30,2,0)</f>
        <v>#N/A</v>
      </c>
      <c r="AR190" s="40"/>
      <c r="AS190" s="11"/>
      <c r="AT190" s="40" t="e">
        <f>VLOOKUP(Table2[[#This Row],[200m Position Race 4]],Races!$F$3:$G$30,2,0)</f>
        <v>#N/A</v>
      </c>
      <c r="AU190" s="11"/>
      <c r="AV190" s="40"/>
      <c r="AW190" s="11" t="e">
        <f>VLOOKUP(Table2[[#This Row],[100m Position Race 4 ]],Races!$F$3:$G$30,2,0)</f>
        <v>#N/A</v>
      </c>
      <c r="AX190" s="11" t="e">
        <f>Table2[[#This Row],[100m Points Race 4 ]]+Table2[[#This Row],[200m Points Race 4]]+Table2[[#This Row],[500m Points]]</f>
        <v>#N/A</v>
      </c>
      <c r="AY190" s="11"/>
      <c r="AZ190" s="11"/>
      <c r="BA190" s="40"/>
      <c r="BB190" s="40"/>
      <c r="BC190" s="11"/>
      <c r="BD190" s="40"/>
      <c r="BE190" s="11"/>
      <c r="BF190" s="40"/>
      <c r="BG190" s="11"/>
      <c r="BH190" s="40"/>
      <c r="BI190" s="11"/>
      <c r="BJ190" s="40"/>
      <c r="BK190" s="11"/>
      <c r="BL190" s="40"/>
      <c r="BM190" s="11"/>
      <c r="BN190" s="40"/>
      <c r="BO190" s="11"/>
      <c r="BP190" s="40"/>
      <c r="BQ190" s="11"/>
      <c r="BR190" s="40"/>
      <c r="BS190" s="11"/>
      <c r="BT190" s="40"/>
      <c r="BU190" s="11"/>
      <c r="BV19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90" s="9">
        <f>Table2[[#This Row],[Final Points race 1]]+Table2[[#This Row],[Final Points race 2]]+Table2[[#This Row],[Final POINTS Race 4 ]]+Table2[[#This Row],[Final POINTS Race 5]]+Table2[[#This Row],[Final POINTS Race 6]]</f>
        <v>0</v>
      </c>
      <c r="BX19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9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9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91" spans="1:78" s="42" customFormat="1" ht="16.5" hidden="1" customHeight="1" thickBot="1">
      <c r="A191" s="6">
        <v>14</v>
      </c>
      <c r="B191" s="137" t="s">
        <v>9</v>
      </c>
      <c r="C191" s="185" t="s">
        <v>1169</v>
      </c>
      <c r="D191" s="19"/>
      <c r="E191" s="10" t="s">
        <v>246</v>
      </c>
      <c r="F191" s="10"/>
      <c r="G191" s="28" t="s">
        <v>13</v>
      </c>
      <c r="H191" s="191"/>
      <c r="I191" s="93" t="e">
        <f>VLOOKUP(Table2[[#This Row],[GCU Number]],'race 5'!$B$2:$G$48,1,0)</f>
        <v>#N/A</v>
      </c>
      <c r="J191" s="11">
        <v>98</v>
      </c>
      <c r="K191" s="37"/>
      <c r="L191" s="11"/>
      <c r="M191" s="11"/>
      <c r="N191" s="11"/>
      <c r="O191" s="11"/>
      <c r="P191" s="11"/>
      <c r="Q191" s="40"/>
      <c r="R191" s="11"/>
      <c r="S191" s="11"/>
      <c r="T191" s="40"/>
      <c r="U191" s="11"/>
      <c r="V191" s="8"/>
      <c r="W191" s="40" t="s">
        <v>424</v>
      </c>
      <c r="X191" s="11"/>
      <c r="Y191" s="7"/>
      <c r="Z191" s="40" t="s">
        <v>1437</v>
      </c>
      <c r="AA191" s="11">
        <v>18</v>
      </c>
      <c r="AB191" s="7">
        <f>VLOOKUP(Table2[[#This Row],[500m Place Race 2]],Races!$F$3:$G$30,2,0)</f>
        <v>3</v>
      </c>
      <c r="AC191" s="268" t="s">
        <v>1499</v>
      </c>
      <c r="AD191" s="11">
        <v>17</v>
      </c>
      <c r="AE191" s="7">
        <f>VLOOKUP(Table2[[#This Row],[200m Race 2 Place]],Races!$F$3:$G$30,2,0)</f>
        <v>4</v>
      </c>
      <c r="AF191" s="300" t="s">
        <v>424</v>
      </c>
      <c r="AG191" s="40"/>
      <c r="AH191" s="11"/>
      <c r="AI191" s="11">
        <f>Table2[[#This Row],[100m POINTS Race 2]]+Table2[[#This Row],[200m POINTS RACE 2]]+Table2[[#This Row],[500m Points Race 2]]+Table2[[#This Row],[LD Points Race 2]]</f>
        <v>7</v>
      </c>
      <c r="AJ191" s="11">
        <v>17</v>
      </c>
      <c r="AK191" s="11">
        <f>VLOOKUP(Table2[[#This Row],[Race 2 Overall Position]],Races!$F$3:$G$30,2,0)</f>
        <v>4</v>
      </c>
      <c r="AL191" s="40"/>
      <c r="AM191" s="11"/>
      <c r="AN191" s="40"/>
      <c r="AO191" s="11"/>
      <c r="AP191" s="40"/>
      <c r="AQ191" s="11"/>
      <c r="AR191" s="40"/>
      <c r="AS191" s="11"/>
      <c r="AT191" s="40"/>
      <c r="AU191" s="11"/>
      <c r="AV191" s="40"/>
      <c r="AW191" s="11"/>
      <c r="AX191" s="11"/>
      <c r="AY191" s="11"/>
      <c r="AZ191" s="11"/>
      <c r="BA191" s="40"/>
      <c r="BB191" s="40"/>
      <c r="BC191" s="11"/>
      <c r="BD191" s="40"/>
      <c r="BE191" s="11"/>
      <c r="BF191" s="40"/>
      <c r="BG191" s="11"/>
      <c r="BH191" s="40"/>
      <c r="BI191" s="11"/>
      <c r="BJ191" s="40"/>
      <c r="BK191" s="11"/>
      <c r="BL191" s="40"/>
      <c r="BM191" s="11"/>
      <c r="BN191" s="40"/>
      <c r="BO191" s="11"/>
      <c r="BP191" s="40"/>
      <c r="BQ191" s="11"/>
      <c r="BR191" s="40"/>
      <c r="BS191" s="11"/>
      <c r="BT191" s="40"/>
      <c r="BU191" s="11"/>
      <c r="BV19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91" s="9">
        <f>Table2[[#This Row],[Final Points race 1]]+Table2[[#This Row],[Final Points race 2]]+Table2[[#This Row],[Final POINTS Race 4 ]]+Table2[[#This Row],[Final POINTS Race 5]]+Table2[[#This Row],[Final POINTS Race 6]]</f>
        <v>4</v>
      </c>
      <c r="BX191" s="9" t="e">
        <f>SMALL(#REF!,1)</f>
        <v>#REF!</v>
      </c>
      <c r="BY19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91" s="117">
        <f>IF(Table2[[#This Row],[Races completed]]=$BZ$1,Table2[[#This Row],[Total Points 2018]]-Table2[[#This Row],[Lowest]],Table2[[#This Row],[Total Points 2018]])</f>
        <v>4</v>
      </c>
    </row>
    <row r="192" spans="1:78" s="42" customFormat="1" ht="16.5" hidden="1" customHeight="1" thickBot="1">
      <c r="A192" s="6">
        <v>14</v>
      </c>
      <c r="B192" s="10" t="s">
        <v>9</v>
      </c>
      <c r="C192" s="185" t="s">
        <v>1185</v>
      </c>
      <c r="D192" s="19"/>
      <c r="E192" s="10" t="s">
        <v>246</v>
      </c>
      <c r="F192" s="10"/>
      <c r="G192" s="28" t="s">
        <v>13</v>
      </c>
      <c r="H192" s="191">
        <v>11381</v>
      </c>
      <c r="I192" s="93">
        <f>VLOOKUP(Table2[[#This Row],[GCU Number]],'race 5'!$B$2:$G$48,1,0)</f>
        <v>11381</v>
      </c>
      <c r="J192" s="7">
        <v>99</v>
      </c>
      <c r="K192" s="40"/>
      <c r="L192" s="11"/>
      <c r="M192" s="11"/>
      <c r="N192" s="11"/>
      <c r="O192" s="11"/>
      <c r="P192" s="11"/>
      <c r="Q192" s="40"/>
      <c r="R192" s="7"/>
      <c r="S192" s="11"/>
      <c r="T192" s="40"/>
      <c r="U192" s="7"/>
      <c r="V192" s="8"/>
      <c r="W192" s="40" t="s">
        <v>424</v>
      </c>
      <c r="X192" s="7"/>
      <c r="Y192" s="7"/>
      <c r="Z192" s="40" t="s">
        <v>1373</v>
      </c>
      <c r="AA192" s="7">
        <v>12</v>
      </c>
      <c r="AB192" s="7">
        <f>VLOOKUP(Table2[[#This Row],[500m Place Race 2]],Races!$F$3:$G$30,2,0)</f>
        <v>9</v>
      </c>
      <c r="AC192" s="268" t="s">
        <v>1440</v>
      </c>
      <c r="AD192" s="7">
        <v>11</v>
      </c>
      <c r="AE192" s="7">
        <f>VLOOKUP(Table2[[#This Row],[200m Race 2 Place]],Races!$F$3:$G$30,2,0)</f>
        <v>10</v>
      </c>
      <c r="AF192" s="300">
        <v>32.770000000000003</v>
      </c>
      <c r="AG192" s="40">
        <v>11</v>
      </c>
      <c r="AH192" s="7">
        <f>VLOOKUP(Table2[[#This Row],[100m Place Race 2]],Races!$F$3:$G$30,2,0)</f>
        <v>10</v>
      </c>
      <c r="AI192" s="11">
        <f>Table2[[#This Row],[100m POINTS Race 2]]+Table2[[#This Row],[200m POINTS RACE 2]]+Table2[[#This Row],[500m Points Race 2]]+Table2[[#This Row],[LD Points Race 2]]</f>
        <v>29</v>
      </c>
      <c r="AJ192" s="11">
        <v>13</v>
      </c>
      <c r="AK192" s="11">
        <f>VLOOKUP(Table2[[#This Row],[Race 2 Overall Position]],Races!$F$3:$G$30,2,0)</f>
        <v>8</v>
      </c>
      <c r="AL192" s="40"/>
      <c r="AM192" s="7"/>
      <c r="AN192" s="40"/>
      <c r="AO192" s="7" t="s">
        <v>1699</v>
      </c>
      <c r="AP192" s="40">
        <v>7</v>
      </c>
      <c r="AQ192" s="7">
        <f>VLOOKUP(Table2[[#This Row],[500m Position]],Races!$F$3:$G$30,2,0)</f>
        <v>14</v>
      </c>
      <c r="AR192" s="40" t="s">
        <v>1770</v>
      </c>
      <c r="AS192" s="7">
        <v>8</v>
      </c>
      <c r="AT192" s="40">
        <f>VLOOKUP(Table2[[#This Row],[200m Position Race 4]],Races!$F$3:$G$30,2,0)</f>
        <v>13</v>
      </c>
      <c r="AU192" s="267">
        <v>36.68</v>
      </c>
      <c r="AV192" s="40">
        <v>7</v>
      </c>
      <c r="AW192" s="7">
        <f>VLOOKUP(Table2[[#This Row],[100m Position Race 4 ]],Races!$F$3:$G$30,2,0)</f>
        <v>14</v>
      </c>
      <c r="AX192" s="7">
        <f>Table2[[#This Row],[100m Points Race 4 ]]+Table2[[#This Row],[200m Points Race 4]]+Table2[[#This Row],[500m Points]]</f>
        <v>41</v>
      </c>
      <c r="AY192" s="7">
        <v>6</v>
      </c>
      <c r="AZ192" s="7">
        <f>VLOOKUP(Table2[[#This Row],[Total Position Race 4]],Races!$F$3:$G$30,2,0)</f>
        <v>15</v>
      </c>
      <c r="BA192" s="40" t="s">
        <v>1979</v>
      </c>
      <c r="BB192" s="40">
        <v>6</v>
      </c>
      <c r="BC192" s="7">
        <f>VLOOKUP(Table2[[#This Row],[Total Position Race 5]],Races!$F$3:$G$30,2,0)</f>
        <v>15</v>
      </c>
      <c r="BD192" s="40"/>
      <c r="BE192" s="7"/>
      <c r="BF192" s="40"/>
      <c r="BG192" s="7"/>
      <c r="BH192" s="40"/>
      <c r="BI192" s="7"/>
      <c r="BJ192" s="40"/>
      <c r="BK192" s="7"/>
      <c r="BL192" s="40"/>
      <c r="BM192" s="7"/>
      <c r="BN192" s="40"/>
      <c r="BO192" s="7"/>
      <c r="BP192" s="40"/>
      <c r="BQ192" s="7"/>
      <c r="BR192" s="40"/>
      <c r="BS192" s="7"/>
      <c r="BT192" s="40"/>
      <c r="BU192" s="7"/>
      <c r="BV19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92" s="9">
        <f>Table2[[#This Row],[Final Points race 1]]+Table2[[#This Row],[Final Points race 2]]+Table2[[#This Row],[Final POINTS Race 4 ]]+Table2[[#This Row],[Final POINTS Race 5]]+Table2[[#This Row],[Final POINTS Race 6]]</f>
        <v>38</v>
      </c>
      <c r="BX192" s="9" t="e">
        <f>SMALL(#REF!,1)</f>
        <v>#REF!</v>
      </c>
      <c r="BY192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92" s="117">
        <f>IF(Table2[[#This Row],[Races completed]]=$BZ$1,Table2[[#This Row],[Total Points 2018]]-Table2[[#This Row],[Lowest]],Table2[[#This Row],[Total Points 2018]])</f>
        <v>38</v>
      </c>
    </row>
    <row r="193" spans="1:78" s="42" customFormat="1" ht="16.5" customHeight="1">
      <c r="A193" s="10">
        <v>14</v>
      </c>
      <c r="B193" s="6" t="s">
        <v>19</v>
      </c>
      <c r="C193" s="209" t="s">
        <v>188</v>
      </c>
      <c r="D193" s="19">
        <v>37998</v>
      </c>
      <c r="E193" s="10" t="s">
        <v>76</v>
      </c>
      <c r="F193" s="10" t="s">
        <v>741</v>
      </c>
      <c r="G193" s="10" t="s">
        <v>24</v>
      </c>
      <c r="H193" s="201">
        <v>10870</v>
      </c>
      <c r="I193" s="176">
        <f>VLOOKUP(Table2[[#This Row],[GCU Number]],'race 5'!$B$2:$G$48,1,0)</f>
        <v>10870</v>
      </c>
      <c r="J193" s="37">
        <v>41</v>
      </c>
      <c r="K193" s="11" t="s">
        <v>975</v>
      </c>
      <c r="L193" s="396">
        <v>3</v>
      </c>
      <c r="M193" s="11">
        <f>VLOOKUP(Table2[[#This Row],[LD Place Race1]],Races!$F$3:$G$30,2,0)</f>
        <v>19</v>
      </c>
      <c r="N193" s="11" t="s">
        <v>873</v>
      </c>
      <c r="O193" s="11">
        <v>3</v>
      </c>
      <c r="P193" s="11">
        <f>VLOOKUP(Table2[[#This Row],[500m Place Race1]],Races!$F$3:$G$30,2,0)</f>
        <v>19</v>
      </c>
      <c r="Q193" s="11" t="s">
        <v>926</v>
      </c>
      <c r="R193" s="396">
        <v>3</v>
      </c>
      <c r="S193" s="11">
        <f>VLOOKUP(Table2[[#This Row],[200m Place Race1]],Races!$F$3:$G$30,2,0)</f>
        <v>19</v>
      </c>
      <c r="T193" s="11">
        <f>Table2[[#This Row],[200m Points1]]+Table2[[#This Row],[500m Points 1]]+Table2[[#This Row],[LD Points1]]</f>
        <v>57</v>
      </c>
      <c r="U193" s="396">
        <v>3</v>
      </c>
      <c r="V193" s="8">
        <f>VLOOKUP(Table2[[#This Row],[Final Place RACE 1]],Races!$F$3:$G$28,2,0)</f>
        <v>19</v>
      </c>
      <c r="W193" s="37" t="s">
        <v>1298</v>
      </c>
      <c r="X193" s="11">
        <v>4</v>
      </c>
      <c r="Y193" s="7">
        <f>VLOOKUP(Table2[[#This Row],[LD Place Race 2]],Races!$F$3:$G$30,2,0)</f>
        <v>17</v>
      </c>
      <c r="Z193" s="37" t="s">
        <v>1388</v>
      </c>
      <c r="AA193" s="11">
        <v>4</v>
      </c>
      <c r="AB193" s="7">
        <f>VLOOKUP(Table2[[#This Row],[500m Place Race 2]],Races!$F$3:$G$30,2,0)</f>
        <v>17</v>
      </c>
      <c r="AC193" s="280" t="s">
        <v>1466</v>
      </c>
      <c r="AD193" s="11">
        <v>4</v>
      </c>
      <c r="AE193" s="7">
        <f>VLOOKUP(Table2[[#This Row],[200m Race 2 Place]],Races!$F$3:$G$30,2,0)</f>
        <v>17</v>
      </c>
      <c r="AF193" s="300">
        <v>30.51</v>
      </c>
      <c r="AG193" s="37">
        <v>4</v>
      </c>
      <c r="AH193" s="11">
        <f>VLOOKUP(Table2[[#This Row],[100m Place Race 2]],Races!$F$3:$G$30,2,0)</f>
        <v>17</v>
      </c>
      <c r="AI193" s="11">
        <f>Table2[[#This Row],[100m POINTS Race 2]]+Table2[[#This Row],[200m POINTS RACE 2]]+Table2[[#This Row],[500m Points Race 2]]+Table2[[#This Row],[LD Points Race 2]]</f>
        <v>68</v>
      </c>
      <c r="AJ193" s="11">
        <v>4</v>
      </c>
      <c r="AK193" s="11">
        <f>VLOOKUP(Table2[[#This Row],[Race 2 Overall Position]],Races!$F$3:$G$30,2,0)</f>
        <v>17</v>
      </c>
      <c r="AL193" s="11"/>
      <c r="AM193" s="396"/>
      <c r="AN193" s="11"/>
      <c r="AO193" s="396"/>
      <c r="AP193" s="11"/>
      <c r="AQ193" s="396"/>
      <c r="AR193" s="11"/>
      <c r="AS193" s="396"/>
      <c r="AT193" s="11"/>
      <c r="AU193" s="396"/>
      <c r="AV193" s="11"/>
      <c r="AW193" s="396"/>
      <c r="AX193" s="396"/>
      <c r="AY193" s="396"/>
      <c r="AZ193" s="396"/>
      <c r="BA193" s="11" t="s">
        <v>430</v>
      </c>
      <c r="BB193" s="11"/>
      <c r="BC193" s="396"/>
      <c r="BD193" s="11" t="s">
        <v>2062</v>
      </c>
      <c r="BE193" s="396">
        <v>3</v>
      </c>
      <c r="BF193" s="11">
        <f>VLOOKUP(Table2[[#This Row],[Total Position Race 6]],Races!$F$3:$G$30,2,0)</f>
        <v>19</v>
      </c>
      <c r="BG193" s="396"/>
      <c r="BH193" s="11"/>
      <c r="BI193" s="396"/>
      <c r="BJ193" s="11"/>
      <c r="BK193" s="396"/>
      <c r="BL193" s="11"/>
      <c r="BM193" s="396"/>
      <c r="BN193" s="11"/>
      <c r="BO193" s="396"/>
      <c r="BP193" s="11"/>
      <c r="BQ193" s="396"/>
      <c r="BR193" s="11"/>
      <c r="BS193" s="396"/>
      <c r="BT193" s="11"/>
      <c r="BU193" s="396"/>
      <c r="BV19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193" s="9">
        <f>Table2[[#This Row],[Final Points race 1]]+Table2[[#This Row],[Final Points race 2]]+Table2[[#This Row],[Final POINTS Race 4 ]]+Table2[[#This Row],[Final POINTS Race 5]]+Table2[[#This Row],[Final POINTS Race 6]]</f>
        <v>55</v>
      </c>
      <c r="BX19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9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93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55</v>
      </c>
    </row>
    <row r="194" spans="1:78" s="42" customFormat="1" ht="16.5" hidden="1" customHeight="1" thickBot="1">
      <c r="A194" s="10">
        <v>14</v>
      </c>
      <c r="B194" s="189" t="s">
        <v>9</v>
      </c>
      <c r="C194" s="185" t="s">
        <v>27</v>
      </c>
      <c r="D194" s="19">
        <v>38514</v>
      </c>
      <c r="E194" s="184" t="s">
        <v>466</v>
      </c>
      <c r="F194" s="10" t="s">
        <v>76</v>
      </c>
      <c r="G194" s="10" t="s">
        <v>13</v>
      </c>
      <c r="H194" s="201">
        <v>10330</v>
      </c>
      <c r="I194" s="93">
        <f>VLOOKUP(Table2[[#This Row],[GCU Number]],'race 5'!$B$2:$G$48,1,0)</f>
        <v>10330</v>
      </c>
      <c r="J194" s="11">
        <v>25</v>
      </c>
      <c r="K194" s="11" t="s">
        <v>974</v>
      </c>
      <c r="L194" s="11">
        <v>6</v>
      </c>
      <c r="M194" s="11">
        <f>VLOOKUP(Table2[[#This Row],[LD Place Race1]],Races!$F$3:$G$30,2,0)</f>
        <v>15</v>
      </c>
      <c r="N194" s="11" t="s">
        <v>866</v>
      </c>
      <c r="O194" s="11">
        <v>8</v>
      </c>
      <c r="P194" s="11">
        <f>VLOOKUP(Table2[[#This Row],[500m Place Race1]],Races!$F$3:$G$30,2,0)</f>
        <v>13</v>
      </c>
      <c r="Q194" s="11" t="s">
        <v>925</v>
      </c>
      <c r="R194" s="11">
        <v>7</v>
      </c>
      <c r="S194" s="11">
        <f>VLOOKUP(Table2[[#This Row],[200m Place Race1]],Races!$F$3:$G$30,2,0)</f>
        <v>14</v>
      </c>
      <c r="T194" s="11">
        <f>Table2[[#This Row],[200m Points1]]+Table2[[#This Row],[500m Points 1]]+Table2[[#This Row],[LD Points1]]</f>
        <v>42</v>
      </c>
      <c r="U194" s="11">
        <v>6</v>
      </c>
      <c r="V194" s="8">
        <f>VLOOKUP(Table2[[#This Row],[Final Place RACE 1]],Races!$F$3:$G$28,2,0)</f>
        <v>15</v>
      </c>
      <c r="W194" s="40" t="s">
        <v>1295</v>
      </c>
      <c r="X194" s="7">
        <v>3</v>
      </c>
      <c r="Y194" s="11">
        <f>VLOOKUP(Table2[[#This Row],[LD Place Race 2]],Races!$F$3:$G$30,2,0)</f>
        <v>19</v>
      </c>
      <c r="Z194" s="40" t="s">
        <v>1405</v>
      </c>
      <c r="AA194" s="7">
        <v>6</v>
      </c>
      <c r="AB194" s="11">
        <f>VLOOKUP(Table2[[#This Row],[500m Place Race 2]],Races!$F$3:$G$30,2,0)</f>
        <v>15</v>
      </c>
      <c r="AC194" s="268" t="s">
        <v>1479</v>
      </c>
      <c r="AD194" s="7">
        <v>6</v>
      </c>
      <c r="AE194" s="11">
        <f>VLOOKUP(Table2[[#This Row],[200m Race 2 Place]],Races!$F$3:$G$30,2,0)</f>
        <v>15</v>
      </c>
      <c r="AF194" s="300">
        <v>28.56</v>
      </c>
      <c r="AG194" s="40">
        <v>5</v>
      </c>
      <c r="AH194" s="11">
        <f>VLOOKUP(Table2[[#This Row],[100m Place Race 2]],Races!$F$3:$G$30,2,0)</f>
        <v>16</v>
      </c>
      <c r="AI194" s="11">
        <f>Table2[[#This Row],[100m POINTS Race 2]]+Table2[[#This Row],[200m POINTS RACE 2]]+Table2[[#This Row],[500m Points Race 2]]+Table2[[#This Row],[LD Points Race 2]]</f>
        <v>65</v>
      </c>
      <c r="AJ194" s="11">
        <v>5</v>
      </c>
      <c r="AK194" s="11">
        <f>VLOOKUP(Table2[[#This Row],[Race 2 Overall Position]],Races!$F$3:$G$30,2,0)</f>
        <v>16</v>
      </c>
      <c r="AL194" s="11"/>
      <c r="AM194" s="11"/>
      <c r="AN194" s="11"/>
      <c r="AO194" s="11"/>
      <c r="AP194" s="11"/>
      <c r="AQ194" s="11"/>
      <c r="AR194" s="11"/>
      <c r="AS194" s="11"/>
      <c r="AT194" s="11"/>
      <c r="AU194" s="11"/>
      <c r="AV194" s="11"/>
      <c r="AW194" s="11"/>
      <c r="AX194" s="11"/>
      <c r="AY194" s="11"/>
      <c r="AZ194" s="11"/>
      <c r="BA194" s="11" t="s">
        <v>430</v>
      </c>
      <c r="BB194" s="11"/>
      <c r="BC194" s="11"/>
      <c r="BD194" s="11"/>
      <c r="BE194" s="11"/>
      <c r="BF194" s="11"/>
      <c r="BG194" s="11"/>
      <c r="BH194" s="11"/>
      <c r="BI194" s="11"/>
      <c r="BJ194" s="11"/>
      <c r="BK194" s="11"/>
      <c r="BL194" s="11"/>
      <c r="BM194" s="11"/>
      <c r="BN194" s="11"/>
      <c r="BO194" s="11"/>
      <c r="BP194" s="11"/>
      <c r="BQ194" s="11"/>
      <c r="BR194" s="11"/>
      <c r="BS194" s="11"/>
      <c r="BT194" s="11"/>
      <c r="BU194" s="11"/>
      <c r="BV19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194" s="9">
        <f>Table2[[#This Row],[Final Points race 1]]+Table2[[#This Row],[Final Points race 2]]+Table2[[#This Row],[Final POINTS Race 4 ]]+Table2[[#This Row],[Final POINTS Race 5]]+Table2[[#This Row],[Final POINTS Race 6]]</f>
        <v>31</v>
      </c>
      <c r="BX19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9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9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31</v>
      </c>
    </row>
    <row r="195" spans="1:78" s="42" customFormat="1" ht="16.5" hidden="1" customHeight="1" thickBot="1">
      <c r="A195" s="10">
        <v>14</v>
      </c>
      <c r="B195" s="6" t="s">
        <v>9</v>
      </c>
      <c r="C195" s="185" t="s">
        <v>145</v>
      </c>
      <c r="D195" s="19">
        <v>38187</v>
      </c>
      <c r="E195" s="6" t="s">
        <v>36</v>
      </c>
      <c r="F195" s="6" t="s">
        <v>76</v>
      </c>
      <c r="G195" s="28" t="s">
        <v>686</v>
      </c>
      <c r="H195" s="191">
        <v>10534</v>
      </c>
      <c r="I195" s="93" t="e">
        <f>VLOOKUP(Table2[[#This Row],[GCU Number]],'race 5'!$B$2:$G$48,1,0)</f>
        <v>#N/A</v>
      </c>
      <c r="J195" s="7">
        <v>93</v>
      </c>
      <c r="K195" s="40"/>
      <c r="L195" s="11"/>
      <c r="M195" s="11" t="e">
        <f>VLOOKUP(Table2[[#This Row],[LD Place Race1]],Races!$F$3:$G$30,2,0)</f>
        <v>#N/A</v>
      </c>
      <c r="N195" s="11"/>
      <c r="O195" s="11"/>
      <c r="P195" s="11" t="e">
        <f>VLOOKUP(Table2[[#This Row],[500m Place Race1]],Races!$F$3:$G$30,2,0)</f>
        <v>#N/A</v>
      </c>
      <c r="Q195" s="40"/>
      <c r="R195" s="7"/>
      <c r="S195" s="11" t="e">
        <f>VLOOKUP(Table2[[#This Row],[200m Place Race1]],Races!$F$3:$G$30,2,0)</f>
        <v>#N/A</v>
      </c>
      <c r="T195" s="40" t="e">
        <f>Table2[[#This Row],[200m Points1]]+Table2[[#This Row],[500m Points 1]]+Table2[[#This Row],[LD Points1]]</f>
        <v>#N/A</v>
      </c>
      <c r="U195" s="7"/>
      <c r="V195" s="8"/>
      <c r="W195" s="40"/>
      <c r="X195" s="7"/>
      <c r="Y195" s="7" t="e">
        <f>VLOOKUP(Table2[[#This Row],[LD Place Race 2]],Races!$F$3:$G$30,2,0)</f>
        <v>#N/A</v>
      </c>
      <c r="Z195" s="40"/>
      <c r="AA195" s="7"/>
      <c r="AB195" s="7" t="e">
        <f>VLOOKUP(Table2[[#This Row],[500m Place Race 2]],Races!$F$3:$G$30,2,0)</f>
        <v>#N/A</v>
      </c>
      <c r="AC195" s="40"/>
      <c r="AD195" s="7"/>
      <c r="AE195" s="7" t="e">
        <f>VLOOKUP(Table2[[#This Row],[200m Race 2 Place]],Races!$F$3:$G$30,2,0)</f>
        <v>#N/A</v>
      </c>
      <c r="AF195" s="11"/>
      <c r="AG195" s="40"/>
      <c r="AH195" s="7" t="e">
        <f>VLOOKUP(Table2[[#This Row],[100m Place Race 2]],Races!$F$3:$G$30,2,0)</f>
        <v>#N/A</v>
      </c>
      <c r="AI195" s="11" t="e">
        <f>Table2[[#This Row],[100m POINTS Race 2]]+Table2[[#This Row],[200m POINTS RACE 2]]+Table2[[#This Row],[500m Points Race 2]]+Table2[[#This Row],[LD Points Race 2]]</f>
        <v>#N/A</v>
      </c>
      <c r="AJ195" s="11"/>
      <c r="AK195" s="11"/>
      <c r="AL195" s="40"/>
      <c r="AM195" s="7"/>
      <c r="AN195" s="40"/>
      <c r="AO195" s="7"/>
      <c r="AP195" s="40"/>
      <c r="AQ195" s="7" t="e">
        <f>VLOOKUP(Table2[[#This Row],[500m Position]],Races!$F$3:$G$30,2,0)</f>
        <v>#N/A</v>
      </c>
      <c r="AR195" s="40"/>
      <c r="AS195" s="7"/>
      <c r="AT195" s="40" t="e">
        <f>VLOOKUP(Table2[[#This Row],[200m Position Race 4]],Races!$F$3:$G$30,2,0)</f>
        <v>#N/A</v>
      </c>
      <c r="AU195" s="7"/>
      <c r="AV195" s="40"/>
      <c r="AW195" s="7" t="e">
        <f>VLOOKUP(Table2[[#This Row],[100m Position Race 4 ]],Races!$F$3:$G$30,2,0)</f>
        <v>#N/A</v>
      </c>
      <c r="AX195" s="7" t="e">
        <f>Table2[[#This Row],[100m Points Race 4 ]]+Table2[[#This Row],[200m Points Race 4]]+Table2[[#This Row],[500m Points]]</f>
        <v>#N/A</v>
      </c>
      <c r="AY195" s="7"/>
      <c r="AZ195" s="7"/>
      <c r="BA195" s="40"/>
      <c r="BB195" s="40"/>
      <c r="BC195" s="7"/>
      <c r="BD195" s="40"/>
      <c r="BE195" s="7"/>
      <c r="BF195" s="40"/>
      <c r="BG195" s="7"/>
      <c r="BH195" s="40"/>
      <c r="BI195" s="7"/>
      <c r="BJ195" s="40"/>
      <c r="BK195" s="7"/>
      <c r="BL195" s="40"/>
      <c r="BM195" s="7"/>
      <c r="BN195" s="40"/>
      <c r="BO195" s="7"/>
      <c r="BP195" s="40"/>
      <c r="BQ195" s="7"/>
      <c r="BR195" s="40"/>
      <c r="BS195" s="7"/>
      <c r="BT195" s="40"/>
      <c r="BU195" s="7"/>
      <c r="BV19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95" s="9">
        <f>Table2[[#This Row],[Final Points race 1]]+Table2[[#This Row],[Final Points race 2]]+Table2[[#This Row],[Final POINTS Race 4 ]]+Table2[[#This Row],[Final POINTS Race 5]]+Table2[[#This Row],[Final POINTS Race 6]]</f>
        <v>0</v>
      </c>
      <c r="BX19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9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9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96" spans="1:78" s="42" customFormat="1" ht="16.5" hidden="1" customHeight="1" thickBot="1">
      <c r="A196" s="10">
        <v>14</v>
      </c>
      <c r="B196" s="6" t="s">
        <v>9</v>
      </c>
      <c r="C196" s="185" t="s">
        <v>157</v>
      </c>
      <c r="D196" s="19">
        <v>38022</v>
      </c>
      <c r="E196" s="10" t="s">
        <v>382</v>
      </c>
      <c r="F196" s="276" t="s">
        <v>76</v>
      </c>
      <c r="G196" s="28" t="s">
        <v>686</v>
      </c>
      <c r="H196" s="191"/>
      <c r="I196" s="93" t="e">
        <f>VLOOKUP(Table2[[#This Row],[GCU Number]],'race 5'!$B$2:$G$48,1,0)</f>
        <v>#N/A</v>
      </c>
      <c r="J196" s="7"/>
      <c r="K196" s="40"/>
      <c r="L196" s="63"/>
      <c r="M196" s="11" t="e">
        <f>VLOOKUP(Table2[[#This Row],[LD Place Race1]],Races!$F$3:$G$30,2,0)</f>
        <v>#N/A</v>
      </c>
      <c r="N196" s="11"/>
      <c r="O196" s="11"/>
      <c r="P196" s="11" t="e">
        <f>VLOOKUP(Table2[[#This Row],[500m Place Race1]],Races!$F$3:$G$30,2,0)</f>
        <v>#N/A</v>
      </c>
      <c r="Q196" s="40"/>
      <c r="R196" s="273"/>
      <c r="S196" s="11" t="e">
        <f>VLOOKUP(Table2[[#This Row],[200m Place Race1]],Races!$F$3:$G$30,2,0)</f>
        <v>#N/A</v>
      </c>
      <c r="T196" s="40" t="e">
        <f>Table2[[#This Row],[200m Points1]]+Table2[[#This Row],[500m Points 1]]+Table2[[#This Row],[LD Points1]]</f>
        <v>#N/A</v>
      </c>
      <c r="U196" s="273"/>
      <c r="V196" s="8"/>
      <c r="W196" s="40"/>
      <c r="X196" s="273"/>
      <c r="Y196" s="7" t="e">
        <f>VLOOKUP(Table2[[#This Row],[LD Place Race 2]],Races!$F$3:$G$30,2,0)</f>
        <v>#N/A</v>
      </c>
      <c r="Z196" s="40"/>
      <c r="AA196" s="273"/>
      <c r="AB196" s="7" t="e">
        <f>VLOOKUP(Table2[[#This Row],[500m Place Race 2]],Races!$F$3:$G$30,2,0)</f>
        <v>#N/A</v>
      </c>
      <c r="AC196" s="40"/>
      <c r="AD196" s="273"/>
      <c r="AE196" s="7" t="e">
        <f>VLOOKUP(Table2[[#This Row],[200m Race 2 Place]],Races!$F$3:$G$30,2,0)</f>
        <v>#N/A</v>
      </c>
      <c r="AF196" s="11"/>
      <c r="AG196" s="40"/>
      <c r="AH196" s="273" t="e">
        <f>VLOOKUP(Table2[[#This Row],[100m Place Race 2]],Races!$F$3:$G$30,2,0)</f>
        <v>#N/A</v>
      </c>
      <c r="AI196" s="63" t="e">
        <f>Table2[[#This Row],[100m POINTS Race 2]]+Table2[[#This Row],[200m POINTS RACE 2]]+Table2[[#This Row],[500m Points Race 2]]+Table2[[#This Row],[LD Points Race 2]]</f>
        <v>#N/A</v>
      </c>
      <c r="AJ196" s="63"/>
      <c r="AK196" s="11"/>
      <c r="AL196" s="40"/>
      <c r="AM196" s="273"/>
      <c r="AN196" s="40"/>
      <c r="AO196" s="273"/>
      <c r="AP196" s="40"/>
      <c r="AQ196" s="273" t="e">
        <f>VLOOKUP(Table2[[#This Row],[500m Position]],Races!$F$3:$G$30,2,0)</f>
        <v>#N/A</v>
      </c>
      <c r="AR196" s="40"/>
      <c r="AS196" s="273"/>
      <c r="AT196" s="40" t="e">
        <f>VLOOKUP(Table2[[#This Row],[200m Position Race 4]],Races!$F$3:$G$30,2,0)</f>
        <v>#N/A</v>
      </c>
      <c r="AU196" s="273"/>
      <c r="AV196" s="40"/>
      <c r="AW196" s="273" t="e">
        <f>VLOOKUP(Table2[[#This Row],[100m Position Race 4 ]],Races!$F$3:$G$30,2,0)</f>
        <v>#N/A</v>
      </c>
      <c r="AX196" s="273" t="e">
        <f>Table2[[#This Row],[100m Points Race 4 ]]+Table2[[#This Row],[200m Points Race 4]]+Table2[[#This Row],[500m Points]]</f>
        <v>#N/A</v>
      </c>
      <c r="AY196" s="273"/>
      <c r="AZ196" s="273"/>
      <c r="BA196" s="40"/>
      <c r="BB196" s="40"/>
      <c r="BC196" s="273"/>
      <c r="BD196" s="40"/>
      <c r="BE196" s="273"/>
      <c r="BF196" s="40"/>
      <c r="BG196" s="273"/>
      <c r="BH196" s="40"/>
      <c r="BI196" s="273"/>
      <c r="BJ196" s="40"/>
      <c r="BK196" s="273"/>
      <c r="BL196" s="40"/>
      <c r="BM196" s="273"/>
      <c r="BN196" s="40"/>
      <c r="BO196" s="273"/>
      <c r="BP196" s="40"/>
      <c r="BQ196" s="273"/>
      <c r="BR196" s="40"/>
      <c r="BS196" s="273"/>
      <c r="BT196" s="40"/>
      <c r="BU196" s="273"/>
      <c r="BV19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196" s="9">
        <f>Table2[[#This Row],[Final Points race 1]]+Table2[[#This Row],[Final Points race 2]]+Table2[[#This Row],[Final POINTS Race 4 ]]+Table2[[#This Row],[Final POINTS Race 5]]+Table2[[#This Row],[Final POINTS Race 6]]</f>
        <v>0</v>
      </c>
      <c r="BX19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19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19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197" spans="1:78" s="42" customFormat="1" ht="16.5" hidden="1" customHeight="1" thickBot="1">
      <c r="A197" s="10">
        <v>14</v>
      </c>
      <c r="B197" s="6" t="s">
        <v>9</v>
      </c>
      <c r="C197" s="185" t="s">
        <v>1621</v>
      </c>
      <c r="D197" s="19"/>
      <c r="E197" s="6" t="s">
        <v>467</v>
      </c>
      <c r="F197" s="10"/>
      <c r="G197" s="29" t="s">
        <v>11</v>
      </c>
      <c r="H197" s="201"/>
      <c r="I197" s="93" t="e">
        <f>VLOOKUP(Table2[[#This Row],[GCU Number]],'race 5'!$B$2:$G$48,1,0)</f>
        <v>#N/A</v>
      </c>
      <c r="J197" s="11">
        <v>20</v>
      </c>
      <c r="K197" s="311"/>
      <c r="L197" s="126"/>
      <c r="M197" s="126"/>
      <c r="N197" s="11"/>
      <c r="O197" s="11"/>
      <c r="P197" s="11"/>
      <c r="Q197" s="311"/>
      <c r="R197" s="278"/>
      <c r="S197" s="126"/>
      <c r="T197" s="278"/>
      <c r="U197" s="278"/>
      <c r="V197" s="298"/>
      <c r="W197" s="40" t="s">
        <v>424</v>
      </c>
      <c r="X197" s="278"/>
      <c r="Y197" s="298"/>
      <c r="Z197" s="40" t="s">
        <v>1401</v>
      </c>
      <c r="AA197" s="278">
        <v>2</v>
      </c>
      <c r="AB197" s="298">
        <f>VLOOKUP(Table2[[#This Row],[500m Place Race 2]],Races!$F$3:$G$30,2,0)</f>
        <v>22</v>
      </c>
      <c r="AC197" s="356">
        <v>55.74</v>
      </c>
      <c r="AD197" s="278">
        <v>2</v>
      </c>
      <c r="AE197" s="298">
        <f>VLOOKUP(Table2[[#This Row],[200m Race 2 Place]],Races!$F$3:$G$30,2,0)</f>
        <v>22</v>
      </c>
      <c r="AF197" s="301">
        <v>25.56</v>
      </c>
      <c r="AG197" s="306">
        <v>2</v>
      </c>
      <c r="AH197" s="278">
        <f>VLOOKUP(Table2[[#This Row],[100m Place Race 2]],Races!$F$3:$G$30,2,0)</f>
        <v>22</v>
      </c>
      <c r="AI197" s="11">
        <f>Table2[[#This Row],[100m POINTS Race 2]]+Table2[[#This Row],[200m POINTS RACE 2]]+Table2[[#This Row],[500m Points Race 2]]+Table2[[#This Row],[LD Points Race 2]]</f>
        <v>66</v>
      </c>
      <c r="AJ197" s="11">
        <v>4</v>
      </c>
      <c r="AK197" s="127">
        <f>VLOOKUP(Table2[[#This Row],[Race 2 Overall Position]],Races!$F$3:$G$30,2,0)</f>
        <v>17</v>
      </c>
      <c r="AL197" s="278"/>
      <c r="AM197" s="278"/>
      <c r="AN197" s="278"/>
      <c r="AO197" s="7" t="s">
        <v>1690</v>
      </c>
      <c r="AP197" s="278">
        <v>2</v>
      </c>
      <c r="AQ197" s="278">
        <f>VLOOKUP(Table2[[#This Row],[500m Position]],Races!$F$3:$G$30,2,0)</f>
        <v>22</v>
      </c>
      <c r="AR197" s="7" t="s">
        <v>1761</v>
      </c>
      <c r="AS197" s="278">
        <v>2</v>
      </c>
      <c r="AT197" s="278">
        <f>VLOOKUP(Table2[[#This Row],[200m Position Race 4]],Races!$F$3:$G$30,2,0)</f>
        <v>22</v>
      </c>
      <c r="AU197" s="357">
        <v>29.38</v>
      </c>
      <c r="AV197" s="278">
        <v>2</v>
      </c>
      <c r="AW197" s="278">
        <f>VLOOKUP(Table2[[#This Row],[100m Position Race 4 ]],Races!$F$3:$G$30,2,0)</f>
        <v>22</v>
      </c>
      <c r="AX197" s="278">
        <f>Table2[[#This Row],[100m Points Race 4 ]]+Table2[[#This Row],[200m Points Race 4]]+Table2[[#This Row],[500m Points]]</f>
        <v>66</v>
      </c>
      <c r="AY197" s="278">
        <v>2</v>
      </c>
      <c r="AZ197" s="278">
        <f>VLOOKUP(Table2[[#This Row],[Total Position Race 4]],Races!$F$3:$G$30,2,0)</f>
        <v>22</v>
      </c>
      <c r="BA197" s="278"/>
      <c r="BB197" s="278"/>
      <c r="BC197" s="278"/>
      <c r="BD197" s="278"/>
      <c r="BE197" s="278"/>
      <c r="BF197" s="278"/>
      <c r="BG197" s="278"/>
      <c r="BH197" s="278"/>
      <c r="BI197" s="278"/>
      <c r="BJ197" s="278"/>
      <c r="BK197" s="278"/>
      <c r="BL197" s="278"/>
      <c r="BM197" s="278"/>
      <c r="BN197" s="278"/>
      <c r="BO197" s="278"/>
      <c r="BP197" s="7"/>
      <c r="BQ197" s="7"/>
      <c r="BR197" s="7"/>
      <c r="BS197" s="7"/>
      <c r="BT197" s="11"/>
      <c r="BU197" s="11"/>
      <c r="BV197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97" s="9">
        <f>Table2[[#This Row],[Final Points race 1]]+Table2[[#This Row],[Final Points race 2]]+Table2[[#This Row],[Final POINTS Race 4 ]]+Table2[[#This Row],[Final POINTS Race 5]]+Table2[[#This Row],[Final POINTS Race 6]]</f>
        <v>39</v>
      </c>
      <c r="BX197" s="117" t="e">
        <f>SMALL(#REF!,1)</f>
        <v>#REF!</v>
      </c>
      <c r="BY197" s="42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97" s="42">
        <f>IF(Table2[[#This Row],[Races completed]]=$BZ$1,Table2[[#This Row],[Total Points 2018]]-Table2[[#This Row],[Lowest]],Table2[[#This Row],[Total Points 2018]])</f>
        <v>39</v>
      </c>
    </row>
    <row r="198" spans="1:78" s="42" customFormat="1" ht="16.5" hidden="1" customHeight="1" thickBot="1">
      <c r="A198" s="6">
        <v>14</v>
      </c>
      <c r="B198" s="137" t="s">
        <v>9</v>
      </c>
      <c r="C198" s="185" t="s">
        <v>1166</v>
      </c>
      <c r="D198" s="19"/>
      <c r="E198" s="10" t="s">
        <v>246</v>
      </c>
      <c r="F198" s="10"/>
      <c r="G198" s="28" t="s">
        <v>13</v>
      </c>
      <c r="H198" s="191"/>
      <c r="I198" s="93" t="e">
        <f>VLOOKUP(Table2[[#This Row],[GCU Number]],'race 5'!$B$2:$G$48,1,0)</f>
        <v>#N/A</v>
      </c>
      <c r="J198" s="11">
        <v>91</v>
      </c>
      <c r="K198" s="37"/>
      <c r="L198" s="11"/>
      <c r="M198" s="11"/>
      <c r="N198" s="11"/>
      <c r="O198" s="11"/>
      <c r="P198" s="11"/>
      <c r="Q198" s="40"/>
      <c r="R198" s="11"/>
      <c r="S198" s="11"/>
      <c r="T198" s="40"/>
      <c r="U198" s="11"/>
      <c r="V198" s="8"/>
      <c r="W198" s="40" t="s">
        <v>424</v>
      </c>
      <c r="X198" s="11"/>
      <c r="Y198" s="7"/>
      <c r="Z198" s="40" t="s">
        <v>1409</v>
      </c>
      <c r="AA198" s="11">
        <v>17</v>
      </c>
      <c r="AB198" s="7">
        <f>VLOOKUP(Table2[[#This Row],[500m Place Race 2]],Races!$F$3:$G$30,2,0)</f>
        <v>4</v>
      </c>
      <c r="AC198" s="268" t="s">
        <v>1482</v>
      </c>
      <c r="AD198" s="11">
        <v>18</v>
      </c>
      <c r="AE198" s="7">
        <f>VLOOKUP(Table2[[#This Row],[200m Race 2 Place]],Races!$F$3:$G$30,2,0)</f>
        <v>3</v>
      </c>
      <c r="AF198" s="300" t="s">
        <v>424</v>
      </c>
      <c r="AG198" s="40"/>
      <c r="AH198" s="11"/>
      <c r="AI198" s="11">
        <f>Table2[[#This Row],[100m POINTS Race 2]]+Table2[[#This Row],[200m POINTS RACE 2]]+Table2[[#This Row],[500m Points Race 2]]+Table2[[#This Row],[LD Points Race 2]]</f>
        <v>7</v>
      </c>
      <c r="AJ198" s="11">
        <v>17</v>
      </c>
      <c r="AK198" s="11">
        <f>VLOOKUP(Table2[[#This Row],[Race 2 Overall Position]],Races!$F$3:$G$30,2,0)</f>
        <v>4</v>
      </c>
      <c r="AL198" s="40"/>
      <c r="AM198" s="11"/>
      <c r="AN198" s="40"/>
      <c r="AO198" s="11"/>
      <c r="AP198" s="40"/>
      <c r="AQ198" s="11"/>
      <c r="AR198" s="40"/>
      <c r="AS198" s="11"/>
      <c r="AT198" s="40"/>
      <c r="AU198" s="11"/>
      <c r="AV198" s="40"/>
      <c r="AW198" s="11"/>
      <c r="AX198" s="11"/>
      <c r="AY198" s="11"/>
      <c r="AZ198" s="11"/>
      <c r="BA198" s="40"/>
      <c r="BB198" s="40"/>
      <c r="BC198" s="11"/>
      <c r="BD198" s="40"/>
      <c r="BE198" s="11"/>
      <c r="BF198" s="40"/>
      <c r="BG198" s="11"/>
      <c r="BH198" s="40"/>
      <c r="BI198" s="11"/>
      <c r="BJ198" s="40"/>
      <c r="BK198" s="11"/>
      <c r="BL198" s="40"/>
      <c r="BM198" s="11"/>
      <c r="BN198" s="40"/>
      <c r="BO198" s="11"/>
      <c r="BP198" s="40"/>
      <c r="BQ198" s="11"/>
      <c r="BR198" s="40"/>
      <c r="BS198" s="11"/>
      <c r="BT198" s="40"/>
      <c r="BU198" s="11"/>
      <c r="BV19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98" s="9">
        <f>Table2[[#This Row],[Final Points race 1]]+Table2[[#This Row],[Final Points race 2]]+Table2[[#This Row],[Final POINTS Race 4 ]]+Table2[[#This Row],[Final POINTS Race 5]]+Table2[[#This Row],[Final POINTS Race 6]]</f>
        <v>4</v>
      </c>
      <c r="BX198" s="9" t="e">
        <f>SMALL(#REF!,1)</f>
        <v>#REF!</v>
      </c>
      <c r="BY198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98" s="117">
        <f>IF(Table2[[#This Row],[Races completed]]=$BZ$1,Table2[[#This Row],[Total Points 2018]]-Table2[[#This Row],[Lowest]],Table2[[#This Row],[Total Points 2018]])</f>
        <v>4</v>
      </c>
    </row>
    <row r="199" spans="1:78" s="42" customFormat="1" ht="16.5" hidden="1" customHeight="1" thickBot="1">
      <c r="A199" s="6">
        <v>14</v>
      </c>
      <c r="B199" s="10" t="s">
        <v>9</v>
      </c>
      <c r="C199" s="185" t="s">
        <v>1184</v>
      </c>
      <c r="D199" s="19"/>
      <c r="E199" s="10" t="s">
        <v>246</v>
      </c>
      <c r="F199" s="10"/>
      <c r="G199" s="28" t="s">
        <v>13</v>
      </c>
      <c r="H199" s="191"/>
      <c r="I199" s="93" t="e">
        <f>VLOOKUP(Table2[[#This Row],[GCU Number]],'race 5'!$B$2:$G$48,1,0)</f>
        <v>#N/A</v>
      </c>
      <c r="J199" s="11">
        <v>94</v>
      </c>
      <c r="K199" s="40"/>
      <c r="L199" s="11"/>
      <c r="M199" s="11"/>
      <c r="N199" s="11"/>
      <c r="O199" s="11"/>
      <c r="P199" s="11"/>
      <c r="Q199" s="40"/>
      <c r="R199" s="11"/>
      <c r="S199" s="11"/>
      <c r="T199" s="40"/>
      <c r="U199" s="11"/>
      <c r="V199" s="8"/>
      <c r="W199" s="40" t="s">
        <v>424</v>
      </c>
      <c r="X199" s="11"/>
      <c r="Y199" s="7"/>
      <c r="Z199" s="40" t="s">
        <v>1423</v>
      </c>
      <c r="AA199" s="11">
        <v>16</v>
      </c>
      <c r="AB199" s="7">
        <f>VLOOKUP(Table2[[#This Row],[500m Place Race 2]],Races!$F$3:$G$30,2,0)</f>
        <v>5</v>
      </c>
      <c r="AC199" s="268" t="s">
        <v>1492</v>
      </c>
      <c r="AD199" s="11">
        <v>16</v>
      </c>
      <c r="AE199" s="7">
        <f>VLOOKUP(Table2[[#This Row],[200m Race 2 Place]],Races!$F$3:$G$30,2,0)</f>
        <v>5</v>
      </c>
      <c r="AF199" s="300" t="s">
        <v>424</v>
      </c>
      <c r="AG199" s="40"/>
      <c r="AH199" s="11"/>
      <c r="AI199" s="11">
        <f>Table2[[#This Row],[100m POINTS Race 2]]+Table2[[#This Row],[200m POINTS RACE 2]]+Table2[[#This Row],[500m Points Race 2]]+Table2[[#This Row],[LD Points Race 2]]</f>
        <v>10</v>
      </c>
      <c r="AJ199" s="11">
        <v>16</v>
      </c>
      <c r="AK199" s="11">
        <f>VLOOKUP(Table2[[#This Row],[Race 2 Overall Position]],Races!$F$3:$G$30,2,0)</f>
        <v>5</v>
      </c>
      <c r="AL199" s="40"/>
      <c r="AM199" s="11"/>
      <c r="AN199" s="40"/>
      <c r="AO199" s="11"/>
      <c r="AP199" s="40"/>
      <c r="AQ199" s="11"/>
      <c r="AR199" s="40"/>
      <c r="AS199" s="11"/>
      <c r="AT199" s="40"/>
      <c r="AU199" s="11"/>
      <c r="AV199" s="40"/>
      <c r="AW199" s="11"/>
      <c r="AX199" s="11"/>
      <c r="AY199" s="11"/>
      <c r="AZ199" s="11"/>
      <c r="BA199" s="40"/>
      <c r="BB199" s="40"/>
      <c r="BC199" s="11"/>
      <c r="BD199" s="40"/>
      <c r="BE199" s="11"/>
      <c r="BF199" s="40"/>
      <c r="BG199" s="11"/>
      <c r="BH199" s="40"/>
      <c r="BI199" s="11"/>
      <c r="BJ199" s="40"/>
      <c r="BK199" s="11"/>
      <c r="BL199" s="40"/>
      <c r="BM199" s="11"/>
      <c r="BN199" s="40"/>
      <c r="BO199" s="11"/>
      <c r="BP199" s="40"/>
      <c r="BQ199" s="11"/>
      <c r="BR199" s="40"/>
      <c r="BS199" s="11"/>
      <c r="BT199" s="40"/>
      <c r="BU199" s="11"/>
      <c r="BV19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199" s="9">
        <f>Table2[[#This Row],[Final Points race 1]]+Table2[[#This Row],[Final Points race 2]]+Table2[[#This Row],[Final POINTS Race 4 ]]+Table2[[#This Row],[Final POINTS Race 5]]+Table2[[#This Row],[Final POINTS Race 6]]</f>
        <v>5</v>
      </c>
      <c r="BX199" s="9" t="e">
        <f>SMALL(#REF!,1)</f>
        <v>#REF!</v>
      </c>
      <c r="BY199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199" s="117">
        <f>IF(Table2[[#This Row],[Races completed]]=$BZ$1,Table2[[#This Row],[Total Points 2018]]-Table2[[#This Row],[Lowest]],Table2[[#This Row],[Total Points 2018]])</f>
        <v>5</v>
      </c>
    </row>
    <row r="200" spans="1:78" s="42" customFormat="1" ht="16.5" hidden="1" customHeight="1" thickBot="1">
      <c r="A200" s="10">
        <v>14</v>
      </c>
      <c r="B200" s="6" t="s">
        <v>9</v>
      </c>
      <c r="C200" s="185" t="s">
        <v>22</v>
      </c>
      <c r="D200" s="19">
        <v>38083</v>
      </c>
      <c r="E200" s="10" t="s">
        <v>23</v>
      </c>
      <c r="F200" s="10" t="s">
        <v>76</v>
      </c>
      <c r="G200" s="29" t="s">
        <v>13</v>
      </c>
      <c r="H200" s="191">
        <v>10163</v>
      </c>
      <c r="I200" s="93" t="e">
        <f>VLOOKUP(Table2[[#This Row],[GCU Number]],'race 5'!$B$2:$G$48,1,0)</f>
        <v>#N/A</v>
      </c>
      <c r="J200" s="7"/>
      <c r="K200" s="40"/>
      <c r="L200" s="7"/>
      <c r="M200" s="11" t="e">
        <f>VLOOKUP(Table2[[#This Row],[LD Place Race1]],Races!$F$3:$G$30,2,0)</f>
        <v>#N/A</v>
      </c>
      <c r="N200" s="11"/>
      <c r="O200" s="11"/>
      <c r="P200" s="11" t="e">
        <f>VLOOKUP(Table2[[#This Row],[500m Place Race1]],Races!$F$3:$G$30,2,0)</f>
        <v>#N/A</v>
      </c>
      <c r="Q200" s="40"/>
      <c r="R200" s="7"/>
      <c r="S200" s="11" t="e">
        <f>VLOOKUP(Table2[[#This Row],[200m Place Race1]],Races!$F$3:$G$30,2,0)</f>
        <v>#N/A</v>
      </c>
      <c r="T200" s="40" t="e">
        <f>Table2[[#This Row],[200m Points1]]+Table2[[#This Row],[500m Points 1]]+Table2[[#This Row],[LD Points1]]</f>
        <v>#N/A</v>
      </c>
      <c r="U200" s="7"/>
      <c r="V200" s="8"/>
      <c r="W200" s="40"/>
      <c r="X200" s="7"/>
      <c r="Y200" s="7" t="e">
        <f>VLOOKUP(Table2[[#This Row],[LD Place Race 2]],Races!$F$3:$G$30,2,0)</f>
        <v>#N/A</v>
      </c>
      <c r="Z200" s="40"/>
      <c r="AA200" s="7"/>
      <c r="AB200" s="7" t="e">
        <f>VLOOKUP(Table2[[#This Row],[500m Place Race 2]],Races!$F$3:$G$30,2,0)</f>
        <v>#N/A</v>
      </c>
      <c r="AC200" s="40"/>
      <c r="AD200" s="7"/>
      <c r="AE200" s="7" t="e">
        <f>VLOOKUP(Table2[[#This Row],[200m Race 2 Place]],Races!$F$3:$G$30,2,0)</f>
        <v>#N/A</v>
      </c>
      <c r="AF200" s="11"/>
      <c r="AG200" s="40"/>
      <c r="AH200" s="7" t="e">
        <f>VLOOKUP(Table2[[#This Row],[100m Place Race 2]],Races!$F$3:$G$30,2,0)</f>
        <v>#N/A</v>
      </c>
      <c r="AI200" s="11" t="e">
        <f>Table2[[#This Row],[100m POINTS Race 2]]+Table2[[#This Row],[200m POINTS RACE 2]]+Table2[[#This Row],[500m Points Race 2]]+Table2[[#This Row],[LD Points Race 2]]</f>
        <v>#N/A</v>
      </c>
      <c r="AJ200" s="11"/>
      <c r="AK200" s="11"/>
      <c r="AL200" s="40"/>
      <c r="AM200" s="7"/>
      <c r="AN200" s="40"/>
      <c r="AO200" s="7"/>
      <c r="AP200" s="40"/>
      <c r="AQ200" s="7" t="e">
        <f>VLOOKUP(Table2[[#This Row],[500m Position]],Races!$F$3:$G$30,2,0)</f>
        <v>#N/A</v>
      </c>
      <c r="AR200" s="40"/>
      <c r="AS200" s="7"/>
      <c r="AT200" s="40" t="e">
        <f>VLOOKUP(Table2[[#This Row],[200m Position Race 4]],Races!$F$3:$G$30,2,0)</f>
        <v>#N/A</v>
      </c>
      <c r="AU200" s="7"/>
      <c r="AV200" s="40"/>
      <c r="AW200" s="7" t="e">
        <f>VLOOKUP(Table2[[#This Row],[100m Position Race 4 ]],Races!$F$3:$G$30,2,0)</f>
        <v>#N/A</v>
      </c>
      <c r="AX200" s="7" t="e">
        <f>Table2[[#This Row],[100m Points Race 4 ]]+Table2[[#This Row],[200m Points Race 4]]+Table2[[#This Row],[500m Points]]</f>
        <v>#N/A</v>
      </c>
      <c r="AY200" s="7"/>
      <c r="AZ200" s="7"/>
      <c r="BA200" s="40"/>
      <c r="BB200" s="40"/>
      <c r="BC200" s="7"/>
      <c r="BD200" s="40"/>
      <c r="BE200" s="7"/>
      <c r="BF200" s="40"/>
      <c r="BG200" s="7"/>
      <c r="BH200" s="40"/>
      <c r="BI200" s="7"/>
      <c r="BJ200" s="40"/>
      <c r="BK200" s="7"/>
      <c r="BL200" s="40"/>
      <c r="BM200" s="7"/>
      <c r="BN200" s="40"/>
      <c r="BO200" s="7"/>
      <c r="BP200" s="40"/>
      <c r="BQ200" s="7"/>
      <c r="BR200" s="40"/>
      <c r="BS200" s="7"/>
      <c r="BT200" s="40"/>
      <c r="BU200" s="7"/>
      <c r="BV20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00" s="9">
        <f>Table2[[#This Row],[Final Points race 1]]+Table2[[#This Row],[Final Points race 2]]+Table2[[#This Row],[Final POINTS Race 4 ]]+Table2[[#This Row],[Final POINTS Race 5]]+Table2[[#This Row],[Final POINTS Race 6]]</f>
        <v>0</v>
      </c>
      <c r="BX20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01" spans="1:78" s="42" customFormat="1" ht="16.5" customHeight="1">
      <c r="A201" s="10">
        <v>14</v>
      </c>
      <c r="B201" s="189" t="s">
        <v>9</v>
      </c>
      <c r="C201" s="209" t="s">
        <v>29</v>
      </c>
      <c r="D201" s="19">
        <v>38286</v>
      </c>
      <c r="E201" s="124" t="s">
        <v>466</v>
      </c>
      <c r="F201" s="10" t="s">
        <v>76</v>
      </c>
      <c r="G201" s="10" t="s">
        <v>13</v>
      </c>
      <c r="H201" s="201">
        <v>10444</v>
      </c>
      <c r="I201" s="176" t="e">
        <f>VLOOKUP(Table2[[#This Row],[GCU Number]],'race 5'!$B$2:$G$48,1,0)</f>
        <v>#N/A</v>
      </c>
      <c r="J201" s="11">
        <v>51</v>
      </c>
      <c r="K201" s="11" t="s">
        <v>969</v>
      </c>
      <c r="L201" s="11">
        <v>3</v>
      </c>
      <c r="M201" s="11">
        <f>VLOOKUP(Table2[[#This Row],[LD Place Race1]],Races!$F$3:$G$30,2,0)</f>
        <v>19</v>
      </c>
      <c r="N201" s="11" t="s">
        <v>863</v>
      </c>
      <c r="O201" s="11">
        <v>3</v>
      </c>
      <c r="P201" s="11">
        <f>VLOOKUP(Table2[[#This Row],[500m Place Race1]],Races!$F$3:$G$30,2,0)</f>
        <v>19</v>
      </c>
      <c r="Q201" s="11" t="s">
        <v>921</v>
      </c>
      <c r="R201" s="11">
        <v>2</v>
      </c>
      <c r="S201" s="11">
        <f>VLOOKUP(Table2[[#This Row],[200m Place Race1]],Races!$F$3:$G$30,2,0)</f>
        <v>22</v>
      </c>
      <c r="T201" s="11">
        <f>Table2[[#This Row],[200m Points1]]+Table2[[#This Row],[500m Points 1]]+Table2[[#This Row],[LD Points1]]</f>
        <v>60</v>
      </c>
      <c r="U201" s="11">
        <v>3</v>
      </c>
      <c r="V201" s="8">
        <f>VLOOKUP(Table2[[#This Row],[Final Place RACE 1]],Races!$F$3:$G$28,2,0)</f>
        <v>19</v>
      </c>
      <c r="W201" s="37"/>
      <c r="X201" s="11"/>
      <c r="Y201" s="7" t="e">
        <f>VLOOKUP(Table2[[#This Row],[LD Place Race 2]],Races!$F$3:$G$30,2,0)</f>
        <v>#N/A</v>
      </c>
      <c r="Z201" s="37"/>
      <c r="AA201" s="11"/>
      <c r="AB201" s="7" t="e">
        <f>VLOOKUP(Table2[[#This Row],[500m Place Race 2]],Races!$F$3:$G$30,2,0)</f>
        <v>#N/A</v>
      </c>
      <c r="AC201" s="37"/>
      <c r="AD201" s="11"/>
      <c r="AE201" s="7" t="e">
        <f>VLOOKUP(Table2[[#This Row],[200m Race 2 Place]],Races!$F$3:$G$30,2,0)</f>
        <v>#N/A</v>
      </c>
      <c r="AF201" s="296"/>
      <c r="AG201" s="37"/>
      <c r="AH201" s="11" t="e">
        <f>VLOOKUP(Table2[[#This Row],[100m Place Race 2]],Races!$F$3:$G$30,2,0)</f>
        <v>#N/A</v>
      </c>
      <c r="AI201" s="11" t="e">
        <f>Table2[[#This Row],[100m POINTS Race 2]]+Table2[[#This Row],[200m POINTS RACE 2]]+Table2[[#This Row],[500m Points Race 2]]+Table2[[#This Row],[LD Points Race 2]]</f>
        <v>#N/A</v>
      </c>
      <c r="AJ201" s="11"/>
      <c r="AK201" s="11"/>
      <c r="AL201" s="11"/>
      <c r="AM201" s="11"/>
      <c r="AN201" s="11"/>
      <c r="AO201" s="11"/>
      <c r="AP201" s="11"/>
      <c r="AQ201" s="11"/>
      <c r="AR201" s="11"/>
      <c r="AS201" s="11"/>
      <c r="AT201" s="11"/>
      <c r="AU201" s="11"/>
      <c r="AV201" s="11"/>
      <c r="AW201" s="11"/>
      <c r="AX201" s="11"/>
      <c r="AY201" s="11"/>
      <c r="AZ201" s="11"/>
      <c r="BA201" s="11"/>
      <c r="BB201" s="11"/>
      <c r="BC201" s="11"/>
      <c r="BD201" s="11" t="s">
        <v>2063</v>
      </c>
      <c r="BE201" s="11">
        <v>4</v>
      </c>
      <c r="BF201" s="11">
        <f>VLOOKUP(Table2[[#This Row],[Total Position Race 6]],Races!$F$3:$G$30,2,0)</f>
        <v>17</v>
      </c>
      <c r="BG201" s="11"/>
      <c r="BH201" s="11"/>
      <c r="BI201" s="11"/>
      <c r="BJ201" s="11"/>
      <c r="BK201" s="11"/>
      <c r="BL201" s="11"/>
      <c r="BM201" s="11"/>
      <c r="BN201" s="11"/>
      <c r="BO201" s="11"/>
      <c r="BP201" s="11"/>
      <c r="BQ201" s="11"/>
      <c r="BR201" s="11"/>
      <c r="BS201" s="11"/>
      <c r="BT201" s="11"/>
      <c r="BU201" s="11"/>
      <c r="BV20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201" s="9">
        <f>Table2[[#This Row],[Final Points race 1]]+Table2[[#This Row],[Final Points race 2]]+Table2[[#This Row],[Final POINTS Race 4 ]]+Table2[[#This Row],[Final POINTS Race 5]]+Table2[[#This Row],[Final POINTS Race 6]]</f>
        <v>36</v>
      </c>
      <c r="BX20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1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36</v>
      </c>
    </row>
    <row r="202" spans="1:78" s="42" customFormat="1" ht="16.5" hidden="1" customHeight="1" thickBot="1">
      <c r="A202" s="10">
        <v>14</v>
      </c>
      <c r="B202" s="6" t="s">
        <v>9</v>
      </c>
      <c r="C202" s="185" t="s">
        <v>323</v>
      </c>
      <c r="D202" s="19">
        <v>38315</v>
      </c>
      <c r="E202" s="52" t="s">
        <v>301</v>
      </c>
      <c r="F202" s="6" t="s">
        <v>76</v>
      </c>
      <c r="G202" s="28" t="s">
        <v>44</v>
      </c>
      <c r="H202" s="191"/>
      <c r="I202" s="93" t="e">
        <f>VLOOKUP(Table2[[#This Row],[GCU Number]],'race 5'!$B$2:$G$48,1,0)</f>
        <v>#N/A</v>
      </c>
      <c r="J202" s="11"/>
      <c r="K202" s="40"/>
      <c r="L202" s="11"/>
      <c r="M202" s="11" t="e">
        <f>VLOOKUP(Table2[[#This Row],[LD Place Race1]],Races!$F$3:$G$30,2,0)</f>
        <v>#N/A</v>
      </c>
      <c r="N202" s="11"/>
      <c r="O202" s="11"/>
      <c r="P202" s="11" t="e">
        <f>VLOOKUP(Table2[[#This Row],[500m Place Race1]],Races!$F$3:$G$30,2,0)</f>
        <v>#N/A</v>
      </c>
      <c r="Q202" s="40"/>
      <c r="R202" s="11"/>
      <c r="S202" s="11" t="e">
        <f>VLOOKUP(Table2[[#This Row],[200m Place Race1]],Races!$F$3:$G$30,2,0)</f>
        <v>#N/A</v>
      </c>
      <c r="T202" s="40" t="e">
        <f>Table2[[#This Row],[200m Points1]]+Table2[[#This Row],[500m Points 1]]+Table2[[#This Row],[LD Points1]]</f>
        <v>#N/A</v>
      </c>
      <c r="U202" s="11"/>
      <c r="V202" s="8"/>
      <c r="W202" s="40"/>
      <c r="X202" s="11"/>
      <c r="Y202" s="8" t="e">
        <f>VLOOKUP(Table2[[#This Row],[LD Place Race 2]],Races!$F$3:$G$30,2,0)</f>
        <v>#N/A</v>
      </c>
      <c r="Z202" s="40"/>
      <c r="AA202" s="11"/>
      <c r="AB202" s="8" t="e">
        <f>VLOOKUP(Table2[[#This Row],[500m Place Race 2]],Races!$F$3:$G$30,2,0)</f>
        <v>#N/A</v>
      </c>
      <c r="AC202" s="40"/>
      <c r="AD202" s="11"/>
      <c r="AE202" s="8" t="e">
        <f>VLOOKUP(Table2[[#This Row],[200m Race 2 Place]],Races!$F$3:$G$30,2,0)</f>
        <v>#N/A</v>
      </c>
      <c r="AF202" s="9"/>
      <c r="AG202" s="40"/>
      <c r="AH202" s="11" t="e">
        <f>VLOOKUP(Table2[[#This Row],[100m Place Race 2]],Races!$F$3:$G$30,2,0)</f>
        <v>#N/A</v>
      </c>
      <c r="AI202" s="11" t="e">
        <f>Table2[[#This Row],[100m POINTS Race 2]]+Table2[[#This Row],[200m POINTS RACE 2]]+Table2[[#This Row],[500m Points Race 2]]+Table2[[#This Row],[LD Points Race 2]]</f>
        <v>#N/A</v>
      </c>
      <c r="AJ202" s="11"/>
      <c r="AK202" s="9"/>
      <c r="AL202" s="40"/>
      <c r="AM202" s="11"/>
      <c r="AN202" s="40"/>
      <c r="AO202" s="11"/>
      <c r="AP202" s="40"/>
      <c r="AQ202" s="11" t="e">
        <f>VLOOKUP(Table2[[#This Row],[500m Position]],Races!$F$3:$G$30,2,0)</f>
        <v>#N/A</v>
      </c>
      <c r="AR202" s="40"/>
      <c r="AS202" s="11"/>
      <c r="AT202" s="40" t="e">
        <f>VLOOKUP(Table2[[#This Row],[200m Position Race 4]],Races!$F$3:$G$30,2,0)</f>
        <v>#N/A</v>
      </c>
      <c r="AU202" s="11"/>
      <c r="AV202" s="40"/>
      <c r="AW202" s="11" t="e">
        <f>VLOOKUP(Table2[[#This Row],[100m Position Race 4 ]],Races!$F$3:$G$30,2,0)</f>
        <v>#N/A</v>
      </c>
      <c r="AX202" s="11" t="e">
        <f>Table2[[#This Row],[100m Points Race 4 ]]+Table2[[#This Row],[200m Points Race 4]]+Table2[[#This Row],[500m Points]]</f>
        <v>#N/A</v>
      </c>
      <c r="AY202" s="11"/>
      <c r="AZ202" s="11"/>
      <c r="BA202" s="40"/>
      <c r="BB202" s="40"/>
      <c r="BC202" s="11"/>
      <c r="BD202" s="40"/>
      <c r="BE202" s="11"/>
      <c r="BF202" s="40"/>
      <c r="BG202" s="11"/>
      <c r="BH202" s="40"/>
      <c r="BI202" s="11"/>
      <c r="BJ202" s="40"/>
      <c r="BK202" s="11"/>
      <c r="BL202" s="40"/>
      <c r="BM202" s="11"/>
      <c r="BN202" s="40"/>
      <c r="BO202" s="11"/>
      <c r="BP202" s="40"/>
      <c r="BQ202" s="11"/>
      <c r="BR202" s="40"/>
      <c r="BS202" s="11"/>
      <c r="BT202" s="40"/>
      <c r="BU202" s="11"/>
      <c r="BV20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02" s="9">
        <f>Table2[[#This Row],[Final Points race 1]]+Table2[[#This Row],[Final Points race 2]]+Table2[[#This Row],[Final POINTS Race 4 ]]+Table2[[#This Row],[Final POINTS Race 5]]+Table2[[#This Row],[Final POINTS Race 6]]</f>
        <v>0</v>
      </c>
      <c r="BX20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03" spans="1:78" s="42" customFormat="1" ht="16.5" hidden="1" customHeight="1" thickBot="1">
      <c r="A203" s="6">
        <v>14</v>
      </c>
      <c r="B203" s="10" t="s">
        <v>9</v>
      </c>
      <c r="C203" s="185" t="s">
        <v>1162</v>
      </c>
      <c r="D203" s="19"/>
      <c r="E203" s="10" t="s">
        <v>246</v>
      </c>
      <c r="F203" s="10"/>
      <c r="G203" s="28" t="s">
        <v>13</v>
      </c>
      <c r="H203" s="191">
        <v>11374</v>
      </c>
      <c r="I203" s="93">
        <f>VLOOKUP(Table2[[#This Row],[GCU Number]],'race 5'!$B$2:$G$48,1,0)</f>
        <v>11374</v>
      </c>
      <c r="J203" s="7">
        <v>87</v>
      </c>
      <c r="K203" s="40"/>
      <c r="L203" s="7"/>
      <c r="M203" s="11"/>
      <c r="N203" s="11"/>
      <c r="O203" s="11"/>
      <c r="P203" s="11"/>
      <c r="Q203" s="40"/>
      <c r="R203" s="7"/>
      <c r="S203" s="11"/>
      <c r="T203" s="40"/>
      <c r="U203" s="7"/>
      <c r="V203" s="8"/>
      <c r="W203" s="40" t="s">
        <v>424</v>
      </c>
      <c r="X203" s="7"/>
      <c r="Y203" s="7"/>
      <c r="Z203" s="40" t="s">
        <v>1422</v>
      </c>
      <c r="AA203" s="7">
        <v>15</v>
      </c>
      <c r="AB203" s="7">
        <f>VLOOKUP(Table2[[#This Row],[500m Place Race 2]],Races!$F$3:$G$30,2,0)</f>
        <v>6</v>
      </c>
      <c r="AC203" s="268" t="s">
        <v>1491</v>
      </c>
      <c r="AD203" s="7">
        <v>15</v>
      </c>
      <c r="AE203" s="7">
        <f>VLOOKUP(Table2[[#This Row],[200m Race 2 Place]],Races!$F$3:$G$30,2,0)</f>
        <v>6</v>
      </c>
      <c r="AF203" s="300" t="s">
        <v>424</v>
      </c>
      <c r="AG203" s="40"/>
      <c r="AH203" s="7"/>
      <c r="AI203" s="11">
        <f>Table2[[#This Row],[100m POINTS Race 2]]+Table2[[#This Row],[200m POINTS RACE 2]]+Table2[[#This Row],[500m Points Race 2]]+Table2[[#This Row],[LD Points Race 2]]</f>
        <v>12</v>
      </c>
      <c r="AJ203" s="11">
        <v>15</v>
      </c>
      <c r="AK203" s="11">
        <f>VLOOKUP(Table2[[#This Row],[Race 2 Overall Position]],Races!$F$3:$G$30,2,0)</f>
        <v>6</v>
      </c>
      <c r="AL203" s="40"/>
      <c r="AM203" s="7"/>
      <c r="AN203" s="40"/>
      <c r="AO203" s="7"/>
      <c r="AP203" s="40"/>
      <c r="AQ203" s="7"/>
      <c r="AR203" s="40"/>
      <c r="AS203" s="7"/>
      <c r="AT203" s="40"/>
      <c r="AU203" s="7"/>
      <c r="AV203" s="40"/>
      <c r="AW203" s="7"/>
      <c r="AX203" s="7"/>
      <c r="AY203" s="7"/>
      <c r="AZ203" s="7"/>
      <c r="BA203" s="40" t="s">
        <v>1980</v>
      </c>
      <c r="BB203" s="40">
        <v>7</v>
      </c>
      <c r="BC203" s="7">
        <f>VLOOKUP(Table2[[#This Row],[Total Position Race 5]],Races!$F$3:$G$30,2,0)</f>
        <v>14</v>
      </c>
      <c r="BD203" s="40"/>
      <c r="BE203" s="7"/>
      <c r="BF203" s="40"/>
      <c r="BG203" s="7"/>
      <c r="BH203" s="40"/>
      <c r="BI203" s="7"/>
      <c r="BJ203" s="40"/>
      <c r="BK203" s="7"/>
      <c r="BL203" s="40"/>
      <c r="BM203" s="7"/>
      <c r="BN203" s="40"/>
      <c r="BO203" s="7"/>
      <c r="BP203" s="40"/>
      <c r="BQ203" s="7"/>
      <c r="BR203" s="40"/>
      <c r="BS203" s="7"/>
      <c r="BT203" s="40"/>
      <c r="BU203" s="7"/>
      <c r="BV20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03" s="9">
        <f>Table2[[#This Row],[Final Points race 1]]+Table2[[#This Row],[Final Points race 2]]+Table2[[#This Row],[Final POINTS Race 4 ]]+Table2[[#This Row],[Final POINTS Race 5]]+Table2[[#This Row],[Final POINTS Race 6]]</f>
        <v>20</v>
      </c>
      <c r="BX203" s="9" t="e">
        <f>SMALL(#REF!,1)</f>
        <v>#REF!</v>
      </c>
      <c r="BY20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03" s="117">
        <f>IF(Table2[[#This Row],[Races completed]]=$BZ$1,Table2[[#This Row],[Total Points 2018]]-Table2[[#This Row],[Lowest]],Table2[[#This Row],[Total Points 2018]])</f>
        <v>20</v>
      </c>
    </row>
    <row r="204" spans="1:78" s="42" customFormat="1" ht="16.5" hidden="1" customHeight="1" thickBot="1">
      <c r="A204" s="10">
        <v>14</v>
      </c>
      <c r="B204" s="182" t="s">
        <v>9</v>
      </c>
      <c r="C204" s="185" t="s">
        <v>361</v>
      </c>
      <c r="D204" s="19">
        <v>38306</v>
      </c>
      <c r="E204" s="61" t="s">
        <v>378</v>
      </c>
      <c r="F204" s="61" t="s">
        <v>76</v>
      </c>
      <c r="G204" s="28" t="s">
        <v>44</v>
      </c>
      <c r="H204" s="191"/>
      <c r="I204" s="93" t="e">
        <f>VLOOKUP(Table2[[#This Row],[GCU Number]],'race 5'!$B$2:$G$48,1,0)</f>
        <v>#N/A</v>
      </c>
      <c r="J204" s="7">
        <v>114</v>
      </c>
      <c r="K204" s="40"/>
      <c r="L204" s="57"/>
      <c r="M204" s="11" t="e">
        <f>VLOOKUP(Table2[[#This Row],[LD Place Race1]],Races!$F$3:$G$30,2,0)</f>
        <v>#N/A</v>
      </c>
      <c r="N204" s="11"/>
      <c r="O204" s="11"/>
      <c r="P204" s="11" t="e">
        <f>VLOOKUP(Table2[[#This Row],[500m Place Race1]],Races!$F$3:$G$30,2,0)</f>
        <v>#N/A</v>
      </c>
      <c r="Q204" s="40"/>
      <c r="R204" s="57"/>
      <c r="S204" s="11" t="e">
        <f>VLOOKUP(Table2[[#This Row],[200m Place Race1]],Races!$F$3:$G$30,2,0)</f>
        <v>#N/A</v>
      </c>
      <c r="T204" s="40" t="e">
        <f>Table2[[#This Row],[200m Points1]]+Table2[[#This Row],[500m Points 1]]+Table2[[#This Row],[LD Points1]]</f>
        <v>#N/A</v>
      </c>
      <c r="U204" s="57"/>
      <c r="V204" s="56"/>
      <c r="W204" s="40"/>
      <c r="X204" s="57"/>
      <c r="Y204" s="56" t="e">
        <f>VLOOKUP(Table2[[#This Row],[LD Place Race 2]],Races!$F$3:$G$30,2,0)</f>
        <v>#N/A</v>
      </c>
      <c r="Z204" s="40"/>
      <c r="AA204" s="57"/>
      <c r="AB204" s="56" t="e">
        <f>VLOOKUP(Table2[[#This Row],[500m Place Race 2]],Races!$F$3:$G$30,2,0)</f>
        <v>#N/A</v>
      </c>
      <c r="AC204" s="40"/>
      <c r="AD204" s="57"/>
      <c r="AE204" s="56" t="e">
        <f>VLOOKUP(Table2[[#This Row],[200m Race 2 Place]],Races!$F$3:$G$30,2,0)</f>
        <v>#N/A</v>
      </c>
      <c r="AF204" s="9"/>
      <c r="AG204" s="40"/>
      <c r="AH204" s="57" t="e">
        <f>VLOOKUP(Table2[[#This Row],[100m Place Race 2]],Races!$F$3:$G$30,2,0)</f>
        <v>#N/A</v>
      </c>
      <c r="AI204" s="55" t="e">
        <f>Table2[[#This Row],[100m POINTS Race 2]]+Table2[[#This Row],[200m POINTS RACE 2]]+Table2[[#This Row],[500m Points Race 2]]+Table2[[#This Row],[LD Points Race 2]]</f>
        <v>#N/A</v>
      </c>
      <c r="AJ204" s="55"/>
      <c r="AK204" s="88"/>
      <c r="AL204" s="40"/>
      <c r="AM204" s="57"/>
      <c r="AN204" s="40"/>
      <c r="AO204" s="57"/>
      <c r="AP204" s="40"/>
      <c r="AQ204" s="57" t="e">
        <f>VLOOKUP(Table2[[#This Row],[500m Position]],Races!$F$3:$G$30,2,0)</f>
        <v>#N/A</v>
      </c>
      <c r="AR204" s="40"/>
      <c r="AS204" s="57"/>
      <c r="AT204" s="40" t="e">
        <f>VLOOKUP(Table2[[#This Row],[200m Position Race 4]],Races!$F$3:$G$30,2,0)</f>
        <v>#N/A</v>
      </c>
      <c r="AU204" s="57"/>
      <c r="AV204" s="40"/>
      <c r="AW204" s="57" t="e">
        <f>VLOOKUP(Table2[[#This Row],[100m Position Race 4 ]],Races!$F$3:$G$30,2,0)</f>
        <v>#N/A</v>
      </c>
      <c r="AX204" s="57" t="e">
        <f>Table2[[#This Row],[100m Points Race 4 ]]+Table2[[#This Row],[200m Points Race 4]]+Table2[[#This Row],[500m Points]]</f>
        <v>#N/A</v>
      </c>
      <c r="AY204" s="57"/>
      <c r="AZ204" s="57"/>
      <c r="BA204" s="40"/>
      <c r="BB204" s="40"/>
      <c r="BC204" s="57"/>
      <c r="BD204" s="40"/>
      <c r="BE204" s="57"/>
      <c r="BF204" s="40"/>
      <c r="BG204" s="57"/>
      <c r="BH204" s="40"/>
      <c r="BI204" s="57"/>
      <c r="BJ204" s="40"/>
      <c r="BK204" s="57"/>
      <c r="BL204" s="40"/>
      <c r="BM204" s="57"/>
      <c r="BN204" s="40"/>
      <c r="BO204" s="57"/>
      <c r="BP204" s="40"/>
      <c r="BQ204" s="57"/>
      <c r="BR204" s="40"/>
      <c r="BS204" s="57"/>
      <c r="BT204" s="40"/>
      <c r="BU204" s="57"/>
      <c r="BV20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04" s="9">
        <f>Table2[[#This Row],[Final Points race 1]]+Table2[[#This Row],[Final Points race 2]]+Table2[[#This Row],[Final POINTS Race 4 ]]+Table2[[#This Row],[Final POINTS Race 5]]+Table2[[#This Row],[Final POINTS Race 6]]</f>
        <v>0</v>
      </c>
      <c r="BX20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05" spans="1:78" s="42" customFormat="1" ht="16.5" hidden="1" customHeight="1" thickBot="1">
      <c r="A205" s="10">
        <v>14</v>
      </c>
      <c r="B205" s="6" t="s">
        <v>9</v>
      </c>
      <c r="C205" s="185" t="s">
        <v>458</v>
      </c>
      <c r="D205" s="19">
        <v>38509</v>
      </c>
      <c r="E205" s="10" t="s">
        <v>474</v>
      </c>
      <c r="F205" s="61" t="s">
        <v>76</v>
      </c>
      <c r="G205" s="10" t="s">
        <v>24</v>
      </c>
      <c r="H205" s="201"/>
      <c r="I205" s="93" t="e">
        <f>VLOOKUP(Table2[[#This Row],[GCU Number]],'race 5'!$B$2:$G$48,1,0)</f>
        <v>#N/A</v>
      </c>
      <c r="J205" s="7">
        <v>149</v>
      </c>
      <c r="K205" s="84"/>
      <c r="L205" s="7"/>
      <c r="M205" s="11" t="e">
        <f>VLOOKUP(Table2[[#This Row],[LD Place Race1]],Races!$F$3:$G$30,2,0)</f>
        <v>#N/A</v>
      </c>
      <c r="N205" s="11"/>
      <c r="O205" s="11"/>
      <c r="P205" s="11" t="e">
        <f>VLOOKUP(Table2[[#This Row],[500m Place Race1]],Races!$F$3:$G$30,2,0)</f>
        <v>#N/A</v>
      </c>
      <c r="Q205" s="84"/>
      <c r="R205" s="7"/>
      <c r="S205" s="11" t="e">
        <f>VLOOKUP(Table2[[#This Row],[200m Place Race1]],Races!$F$3:$G$30,2,0)</f>
        <v>#N/A</v>
      </c>
      <c r="T205" s="84" t="e">
        <f>Table2[[#This Row],[200m Points1]]+Table2[[#This Row],[500m Points 1]]+Table2[[#This Row],[LD Points1]]</f>
        <v>#N/A</v>
      </c>
      <c r="U205" s="7"/>
      <c r="V205" s="8"/>
      <c r="W205" s="84"/>
      <c r="X205" s="7"/>
      <c r="Y205" s="8" t="e">
        <f>VLOOKUP(Table2[[#This Row],[LD Place Race 2]],Races!$F$3:$G$30,2,0)</f>
        <v>#N/A</v>
      </c>
      <c r="Z205" s="84"/>
      <c r="AA205" s="7"/>
      <c r="AB205" s="8" t="e">
        <f>VLOOKUP(Table2[[#This Row],[500m Place Race 2]],Races!$F$3:$G$30,2,0)</f>
        <v>#N/A</v>
      </c>
      <c r="AC205" s="84"/>
      <c r="AD205" s="7"/>
      <c r="AE205" s="8" t="e">
        <f>VLOOKUP(Table2[[#This Row],[200m Race 2 Place]],Races!$F$3:$G$30,2,0)</f>
        <v>#N/A</v>
      </c>
      <c r="AF205" s="9"/>
      <c r="AG205" s="84"/>
      <c r="AH205" s="7" t="e">
        <f>VLOOKUP(Table2[[#This Row],[100m Place Race 2]],Races!$F$3:$G$30,2,0)</f>
        <v>#N/A</v>
      </c>
      <c r="AI205" s="11" t="e">
        <f>Table2[[#This Row],[100m POINTS Race 2]]+Table2[[#This Row],[200m POINTS RACE 2]]+Table2[[#This Row],[500m Points Race 2]]+Table2[[#This Row],[LD Points Race 2]]</f>
        <v>#N/A</v>
      </c>
      <c r="AJ205" s="11"/>
      <c r="AK205" s="9"/>
      <c r="AL205" s="84"/>
      <c r="AM205" s="7"/>
      <c r="AN205" s="84"/>
      <c r="AO205" s="7"/>
      <c r="AP205" s="84"/>
      <c r="AQ205" s="7" t="e">
        <f>VLOOKUP(Table2[[#This Row],[500m Position]],Races!$F$3:$G$30,2,0)</f>
        <v>#N/A</v>
      </c>
      <c r="AR205" s="84"/>
      <c r="AS205" s="7"/>
      <c r="AT205" s="84" t="e">
        <f>VLOOKUP(Table2[[#This Row],[200m Position Race 4]],Races!$F$3:$G$30,2,0)</f>
        <v>#N/A</v>
      </c>
      <c r="AU205" s="7"/>
      <c r="AV205" s="84"/>
      <c r="AW205" s="7" t="e">
        <f>VLOOKUP(Table2[[#This Row],[100m Position Race 4 ]],Races!$F$3:$G$30,2,0)</f>
        <v>#N/A</v>
      </c>
      <c r="AX205" s="7" t="e">
        <f>Table2[[#This Row],[100m Points Race 4 ]]+Table2[[#This Row],[200m Points Race 4]]+Table2[[#This Row],[500m Points]]</f>
        <v>#N/A</v>
      </c>
      <c r="AY205" s="7"/>
      <c r="AZ205" s="7"/>
      <c r="BA205" s="84"/>
      <c r="BB205" s="84"/>
      <c r="BC205" s="7"/>
      <c r="BD205" s="84"/>
      <c r="BE205" s="7"/>
      <c r="BF205" s="84"/>
      <c r="BG205" s="7"/>
      <c r="BH205" s="84"/>
      <c r="BI205" s="7"/>
      <c r="BJ205" s="84"/>
      <c r="BK205" s="7"/>
      <c r="BL205" s="84"/>
      <c r="BM205" s="7"/>
      <c r="BN205" s="84"/>
      <c r="BO205" s="7"/>
      <c r="BP205" s="84"/>
      <c r="BQ205" s="7"/>
      <c r="BR205" s="84"/>
      <c r="BS205" s="7"/>
      <c r="BT205" s="84"/>
      <c r="BU205" s="7"/>
      <c r="BV20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05" s="9">
        <f>Table2[[#This Row],[Final Points race 1]]+Table2[[#This Row],[Final Points race 2]]+Table2[[#This Row],[Final POINTS Race 4 ]]+Table2[[#This Row],[Final POINTS Race 5]]+Table2[[#This Row],[Final POINTS Race 6]]</f>
        <v>0</v>
      </c>
      <c r="BX20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06" spans="1:78" s="42" customFormat="1" ht="16.5" hidden="1" customHeight="1" thickBot="1">
      <c r="A206" s="10">
        <v>14</v>
      </c>
      <c r="B206" s="6" t="s">
        <v>9</v>
      </c>
      <c r="C206" s="185" t="s">
        <v>228</v>
      </c>
      <c r="D206" s="19"/>
      <c r="E206" s="10" t="s">
        <v>246</v>
      </c>
      <c r="F206" s="10" t="s">
        <v>76</v>
      </c>
      <c r="G206" s="29" t="s">
        <v>13</v>
      </c>
      <c r="H206" s="191"/>
      <c r="I206" s="93" t="e">
        <f>VLOOKUP(Table2[[#This Row],[GCU Number]],'race 5'!$B$2:$G$48,1,0)</f>
        <v>#N/A</v>
      </c>
      <c r="J206" s="7"/>
      <c r="K206" s="40"/>
      <c r="L206" s="7"/>
      <c r="M206" s="11" t="e">
        <f>VLOOKUP(Table2[[#This Row],[LD Place Race1]],Races!$F$3:$G$30,2,0)</f>
        <v>#N/A</v>
      </c>
      <c r="N206" s="11"/>
      <c r="O206" s="11"/>
      <c r="P206" s="11" t="e">
        <f>VLOOKUP(Table2[[#This Row],[500m Place Race1]],Races!$F$3:$G$30,2,0)</f>
        <v>#N/A</v>
      </c>
      <c r="Q206" s="40"/>
      <c r="R206" s="7"/>
      <c r="S206" s="11" t="e">
        <f>VLOOKUP(Table2[[#This Row],[200m Place Race1]],Races!$F$3:$G$30,2,0)</f>
        <v>#N/A</v>
      </c>
      <c r="T206" s="40" t="e">
        <f>Table2[[#This Row],[200m Points1]]+Table2[[#This Row],[500m Points 1]]+Table2[[#This Row],[LD Points1]]</f>
        <v>#N/A</v>
      </c>
      <c r="U206" s="7"/>
      <c r="V206" s="8"/>
      <c r="W206" s="40"/>
      <c r="X206" s="7"/>
      <c r="Y206" s="8" t="e">
        <f>VLOOKUP(Table2[[#This Row],[LD Place Race 2]],Races!$F$3:$G$30,2,0)</f>
        <v>#N/A</v>
      </c>
      <c r="Z206" s="40"/>
      <c r="AA206" s="7"/>
      <c r="AB206" s="8" t="e">
        <f>VLOOKUP(Table2[[#This Row],[500m Place Race 2]],Races!$F$3:$G$30,2,0)</f>
        <v>#N/A</v>
      </c>
      <c r="AC206" s="40"/>
      <c r="AD206" s="7"/>
      <c r="AE206" s="8" t="e">
        <f>VLOOKUP(Table2[[#This Row],[200m Race 2 Place]],Races!$F$3:$G$30,2,0)</f>
        <v>#N/A</v>
      </c>
      <c r="AF206" s="9"/>
      <c r="AG206" s="40"/>
      <c r="AH206" s="7" t="e">
        <f>VLOOKUP(Table2[[#This Row],[100m Place Race 2]],Races!$F$3:$G$30,2,0)</f>
        <v>#N/A</v>
      </c>
      <c r="AI206" s="11" t="e">
        <f>Table2[[#This Row],[100m POINTS Race 2]]+Table2[[#This Row],[200m POINTS RACE 2]]+Table2[[#This Row],[500m Points Race 2]]+Table2[[#This Row],[LD Points Race 2]]</f>
        <v>#N/A</v>
      </c>
      <c r="AJ206" s="11"/>
      <c r="AK206" s="9"/>
      <c r="AL206" s="40"/>
      <c r="AM206" s="7"/>
      <c r="AN206" s="40"/>
      <c r="AO206" s="7"/>
      <c r="AP206" s="40"/>
      <c r="AQ206" s="7" t="e">
        <f>VLOOKUP(Table2[[#This Row],[500m Position]],Races!$F$3:$G$30,2,0)</f>
        <v>#N/A</v>
      </c>
      <c r="AR206" s="40"/>
      <c r="AS206" s="7"/>
      <c r="AT206" s="40" t="e">
        <f>VLOOKUP(Table2[[#This Row],[200m Position Race 4]],Races!$F$3:$G$30,2,0)</f>
        <v>#N/A</v>
      </c>
      <c r="AU206" s="7"/>
      <c r="AV206" s="40"/>
      <c r="AW206" s="7" t="e">
        <f>VLOOKUP(Table2[[#This Row],[100m Position Race 4 ]],Races!$F$3:$G$30,2,0)</f>
        <v>#N/A</v>
      </c>
      <c r="AX206" s="7" t="e">
        <f>Table2[[#This Row],[100m Points Race 4 ]]+Table2[[#This Row],[200m Points Race 4]]+Table2[[#This Row],[500m Points]]</f>
        <v>#N/A</v>
      </c>
      <c r="AY206" s="7"/>
      <c r="AZ206" s="7"/>
      <c r="BA206" s="40"/>
      <c r="BB206" s="40"/>
      <c r="BC206" s="7"/>
      <c r="BD206" s="40"/>
      <c r="BE206" s="7"/>
      <c r="BF206" s="40"/>
      <c r="BG206" s="7"/>
      <c r="BH206" s="40"/>
      <c r="BI206" s="7"/>
      <c r="BJ206" s="40"/>
      <c r="BK206" s="7"/>
      <c r="BL206" s="40"/>
      <c r="BM206" s="7"/>
      <c r="BN206" s="40"/>
      <c r="BO206" s="7"/>
      <c r="BP206" s="40"/>
      <c r="BQ206" s="7"/>
      <c r="BR206" s="40"/>
      <c r="BS206" s="7"/>
      <c r="BT206" s="40"/>
      <c r="BU206" s="7"/>
      <c r="BV20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06" s="9">
        <f>Table2[[#This Row],[Final Points race 1]]+Table2[[#This Row],[Final Points race 2]]+Table2[[#This Row],[Final POINTS Race 4 ]]+Table2[[#This Row],[Final POINTS Race 5]]+Table2[[#This Row],[Final POINTS Race 6]]</f>
        <v>0</v>
      </c>
      <c r="BX20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07" spans="1:78" s="42" customFormat="1" ht="16.5" hidden="1" customHeight="1" thickBot="1">
      <c r="A207" s="10">
        <v>14</v>
      </c>
      <c r="B207" s="6" t="s">
        <v>9</v>
      </c>
      <c r="C207" s="185" t="s">
        <v>302</v>
      </c>
      <c r="D207" s="19">
        <v>38369</v>
      </c>
      <c r="E207" s="52" t="s">
        <v>303</v>
      </c>
      <c r="F207" s="6" t="s">
        <v>76</v>
      </c>
      <c r="G207" s="28" t="s">
        <v>44</v>
      </c>
      <c r="H207" s="191"/>
      <c r="I207" s="93" t="e">
        <f>VLOOKUP(Table2[[#This Row],[GCU Number]],'race 5'!$B$2:$G$48,1,0)</f>
        <v>#N/A</v>
      </c>
      <c r="J207" s="11"/>
      <c r="K207" s="40"/>
      <c r="L207" s="11"/>
      <c r="M207" s="11" t="e">
        <f>VLOOKUP(Table2[[#This Row],[LD Place Race1]],Races!$F$3:$G$30,2,0)</f>
        <v>#N/A</v>
      </c>
      <c r="N207" s="11"/>
      <c r="O207" s="11"/>
      <c r="P207" s="11" t="e">
        <f>VLOOKUP(Table2[[#This Row],[500m Place Race1]],Races!$F$3:$G$30,2,0)</f>
        <v>#N/A</v>
      </c>
      <c r="Q207" s="40"/>
      <c r="R207" s="11"/>
      <c r="S207" s="11" t="e">
        <f>VLOOKUP(Table2[[#This Row],[200m Place Race1]],Races!$F$3:$G$30,2,0)</f>
        <v>#N/A</v>
      </c>
      <c r="T207" s="40" t="e">
        <f>Table2[[#This Row],[200m Points1]]+Table2[[#This Row],[500m Points 1]]+Table2[[#This Row],[LD Points1]]</f>
        <v>#N/A</v>
      </c>
      <c r="U207" s="11"/>
      <c r="V207" s="8"/>
      <c r="W207" s="40"/>
      <c r="X207" s="11"/>
      <c r="Y207" s="8" t="e">
        <f>VLOOKUP(Table2[[#This Row],[LD Place Race 2]],Races!$F$3:$G$30,2,0)</f>
        <v>#N/A</v>
      </c>
      <c r="Z207" s="40"/>
      <c r="AA207" s="11"/>
      <c r="AB207" s="8" t="e">
        <f>VLOOKUP(Table2[[#This Row],[500m Place Race 2]],Races!$F$3:$G$30,2,0)</f>
        <v>#N/A</v>
      </c>
      <c r="AC207" s="40"/>
      <c r="AD207" s="11"/>
      <c r="AE207" s="8" t="e">
        <f>VLOOKUP(Table2[[#This Row],[200m Race 2 Place]],Races!$F$3:$G$30,2,0)</f>
        <v>#N/A</v>
      </c>
      <c r="AF207" s="9"/>
      <c r="AG207" s="40"/>
      <c r="AH207" s="11" t="e">
        <f>VLOOKUP(Table2[[#This Row],[100m Place Race 2]],Races!$F$3:$G$30,2,0)</f>
        <v>#N/A</v>
      </c>
      <c r="AI207" s="11" t="e">
        <f>Table2[[#This Row],[100m POINTS Race 2]]+Table2[[#This Row],[200m POINTS RACE 2]]+Table2[[#This Row],[500m Points Race 2]]+Table2[[#This Row],[LD Points Race 2]]</f>
        <v>#N/A</v>
      </c>
      <c r="AJ207" s="11"/>
      <c r="AK207" s="9"/>
      <c r="AL207" s="40"/>
      <c r="AM207" s="11"/>
      <c r="AN207" s="40"/>
      <c r="AO207" s="11"/>
      <c r="AP207" s="40"/>
      <c r="AQ207" s="11" t="e">
        <f>VLOOKUP(Table2[[#This Row],[500m Position]],Races!$F$3:$G$30,2,0)</f>
        <v>#N/A</v>
      </c>
      <c r="AR207" s="40"/>
      <c r="AS207" s="11"/>
      <c r="AT207" s="40" t="e">
        <f>VLOOKUP(Table2[[#This Row],[200m Position Race 4]],Races!$F$3:$G$30,2,0)</f>
        <v>#N/A</v>
      </c>
      <c r="AU207" s="11"/>
      <c r="AV207" s="40"/>
      <c r="AW207" s="11" t="e">
        <f>VLOOKUP(Table2[[#This Row],[100m Position Race 4 ]],Races!$F$3:$G$30,2,0)</f>
        <v>#N/A</v>
      </c>
      <c r="AX207" s="11" t="e">
        <f>Table2[[#This Row],[100m Points Race 4 ]]+Table2[[#This Row],[200m Points Race 4]]+Table2[[#This Row],[500m Points]]</f>
        <v>#N/A</v>
      </c>
      <c r="AY207" s="11"/>
      <c r="AZ207" s="11"/>
      <c r="BA207" s="40"/>
      <c r="BB207" s="40"/>
      <c r="BC207" s="11"/>
      <c r="BD207" s="40"/>
      <c r="BE207" s="11"/>
      <c r="BF207" s="40"/>
      <c r="BG207" s="11"/>
      <c r="BH207" s="40"/>
      <c r="BI207" s="11"/>
      <c r="BJ207" s="40"/>
      <c r="BK207" s="11"/>
      <c r="BL207" s="40"/>
      <c r="BM207" s="11"/>
      <c r="BN207" s="40"/>
      <c r="BO207" s="11"/>
      <c r="BP207" s="40"/>
      <c r="BQ207" s="11"/>
      <c r="BR207" s="40"/>
      <c r="BS207" s="11"/>
      <c r="BT207" s="40"/>
      <c r="BU207" s="11"/>
      <c r="BV20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07" s="9">
        <f>Table2[[#This Row],[Final Points race 1]]+Table2[[#This Row],[Final Points race 2]]+Table2[[#This Row],[Final POINTS Race 4 ]]+Table2[[#This Row],[Final POINTS Race 5]]+Table2[[#This Row],[Final POINTS Race 6]]</f>
        <v>0</v>
      </c>
      <c r="BX20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08" spans="1:78" s="42" customFormat="1" ht="16.5" hidden="1" customHeight="1" thickBot="1">
      <c r="A208" s="10">
        <v>14</v>
      </c>
      <c r="B208" s="189" t="s">
        <v>9</v>
      </c>
      <c r="C208" s="185" t="s">
        <v>26</v>
      </c>
      <c r="D208" s="19">
        <v>38621</v>
      </c>
      <c r="E208" s="124" t="s">
        <v>466</v>
      </c>
      <c r="F208" s="64" t="s">
        <v>76</v>
      </c>
      <c r="G208" s="10" t="s">
        <v>13</v>
      </c>
      <c r="H208" s="201">
        <v>10414</v>
      </c>
      <c r="I208" s="93">
        <f>VLOOKUP(Table2[[#This Row],[GCU Number]],'race 5'!$B$2:$G$48,1,0)</f>
        <v>10414</v>
      </c>
      <c r="J208" s="7">
        <v>21</v>
      </c>
      <c r="K208" s="7" t="s">
        <v>976</v>
      </c>
      <c r="L208" s="7">
        <v>7</v>
      </c>
      <c r="M208" s="11">
        <f>VLOOKUP(Table2[[#This Row],[LD Place Race1]],Races!$F$3:$G$30,2,0)</f>
        <v>14</v>
      </c>
      <c r="N208" s="11" t="s">
        <v>865</v>
      </c>
      <c r="O208" s="11">
        <v>7</v>
      </c>
      <c r="P208" s="11">
        <f>VLOOKUP(Table2[[#This Row],[500m Place Race1]],Races!$F$3:$G$30,2,0)</f>
        <v>14</v>
      </c>
      <c r="Q208" s="7" t="s">
        <v>926</v>
      </c>
      <c r="R208" s="7">
        <v>8</v>
      </c>
      <c r="S208" s="11">
        <f>VLOOKUP(Table2[[#This Row],[200m Place Race1]],Races!$F$3:$G$30,2,0)</f>
        <v>13</v>
      </c>
      <c r="T208" s="7">
        <f>Table2[[#This Row],[200m Points1]]+Table2[[#This Row],[500m Points 1]]+Table2[[#This Row],[LD Points1]]</f>
        <v>41</v>
      </c>
      <c r="U208" s="7">
        <v>7</v>
      </c>
      <c r="V208" s="8">
        <f>VLOOKUP(Table2[[#This Row],[Final Place RACE 1]],Races!$F$3:$G$28,2,0)</f>
        <v>14</v>
      </c>
      <c r="W208" s="40" t="s">
        <v>1294</v>
      </c>
      <c r="X208" s="7">
        <v>2</v>
      </c>
      <c r="Y208" s="7">
        <f>VLOOKUP(Table2[[#This Row],[LD Place Race 2]],Races!$F$3:$G$30,2,0)</f>
        <v>22</v>
      </c>
      <c r="Z208" s="40" t="s">
        <v>1404</v>
      </c>
      <c r="AA208" s="7">
        <v>5</v>
      </c>
      <c r="AB208" s="7">
        <f>VLOOKUP(Table2[[#This Row],[500m Place Race 2]],Races!$F$3:$G$30,2,0)</f>
        <v>16</v>
      </c>
      <c r="AC208" s="268" t="s">
        <v>1478</v>
      </c>
      <c r="AD208" s="7">
        <v>5</v>
      </c>
      <c r="AE208" s="7">
        <f>VLOOKUP(Table2[[#This Row],[200m Race 2 Place]],Races!$F$3:$G$30,2,0)</f>
        <v>16</v>
      </c>
      <c r="AF208" s="300">
        <v>29.22</v>
      </c>
      <c r="AG208" s="40">
        <v>6</v>
      </c>
      <c r="AH208" s="7">
        <f>VLOOKUP(Table2[[#This Row],[100m Place Race 2]],Races!$F$3:$G$30,2,0)</f>
        <v>15</v>
      </c>
      <c r="AI208" s="11">
        <f>Table2[[#This Row],[100m POINTS Race 2]]+Table2[[#This Row],[200m POINTS RACE 2]]+Table2[[#This Row],[500m Points Race 2]]+Table2[[#This Row],[LD Points Race 2]]</f>
        <v>69</v>
      </c>
      <c r="AJ208" s="11">
        <v>2</v>
      </c>
      <c r="AK208" s="11">
        <f>VLOOKUP(Table2[[#This Row],[Race 2 Overall Position]],Races!$F$3:$G$30,2,0)</f>
        <v>22</v>
      </c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 t="s">
        <v>1981</v>
      </c>
      <c r="BB208" s="7">
        <v>3</v>
      </c>
      <c r="BC208" s="7">
        <f>VLOOKUP(Table2[[#This Row],[Total Position Race 5]],Races!$F$3:$G$30,2,0)</f>
        <v>19</v>
      </c>
      <c r="BD208" s="7"/>
      <c r="BE208" s="7"/>
      <c r="BF208" s="7"/>
      <c r="BG208" s="7"/>
      <c r="BH208" s="7"/>
      <c r="BI208" s="7"/>
      <c r="BJ208" s="7"/>
      <c r="BK208" s="7"/>
      <c r="BL208" s="7"/>
      <c r="BM208" s="7"/>
      <c r="BN208" s="7"/>
      <c r="BO208" s="7"/>
      <c r="BP208" s="7"/>
      <c r="BQ208" s="7"/>
      <c r="BR208" s="7"/>
      <c r="BS208" s="7"/>
      <c r="BT208" s="7"/>
      <c r="BU208" s="7"/>
      <c r="BV20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208" s="9">
        <f>Table2[[#This Row],[Final Points race 1]]+Table2[[#This Row],[Final Points race 2]]+Table2[[#This Row],[Final POINTS Race 4 ]]+Table2[[#This Row],[Final POINTS Race 5]]+Table2[[#This Row],[Final POINTS Race 6]]</f>
        <v>55</v>
      </c>
      <c r="BX20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55</v>
      </c>
    </row>
    <row r="209" spans="1:78" s="42" customFormat="1" ht="16.5" hidden="1" customHeight="1" thickBot="1">
      <c r="A209" s="10">
        <v>14</v>
      </c>
      <c r="B209" s="6" t="s">
        <v>9</v>
      </c>
      <c r="C209" s="185" t="s">
        <v>611</v>
      </c>
      <c r="D209" s="19">
        <v>38491</v>
      </c>
      <c r="E209" s="6" t="s">
        <v>612</v>
      </c>
      <c r="F209" s="6" t="s">
        <v>76</v>
      </c>
      <c r="G209" s="10" t="s">
        <v>13</v>
      </c>
      <c r="H209" s="191">
        <v>11246</v>
      </c>
      <c r="I209" s="93" t="e">
        <f>VLOOKUP(Table2[[#This Row],[GCU Number]],'race 5'!$B$2:$G$48,1,0)</f>
        <v>#N/A</v>
      </c>
      <c r="J209" s="7">
        <v>191</v>
      </c>
      <c r="K209" s="7"/>
      <c r="L209" s="278"/>
      <c r="M209" s="11"/>
      <c r="N209" s="11"/>
      <c r="O209" s="11"/>
      <c r="P209" s="11" t="e">
        <f>VLOOKUP(Table2[[#This Row],[500m Place Race1]],Races!$F$3:$G$30,2,0)</f>
        <v>#N/A</v>
      </c>
      <c r="Q209" s="84"/>
      <c r="R209" s="7"/>
      <c r="S209" s="11"/>
      <c r="T209" s="84" t="e">
        <f>Table2[[#This Row],[200m Points1]]+Table2[[#This Row],[500m Points 1]]+Table2[[#This Row],[LD Points1]]</f>
        <v>#N/A</v>
      </c>
      <c r="U209" s="7"/>
      <c r="V209" s="8"/>
      <c r="W209" s="84"/>
      <c r="X209" s="7"/>
      <c r="Y209" s="9" t="e">
        <f>VLOOKUP(Table2[[#This Row],[LD Place Race 2]],Races!$F$3:$G$30,2,0)</f>
        <v>#N/A</v>
      </c>
      <c r="Z209" s="84"/>
      <c r="AA209" s="7"/>
      <c r="AB209" s="9" t="e">
        <f>VLOOKUP(Table2[[#This Row],[500m Place Race 2]],Races!$F$3:$G$30,2,0)</f>
        <v>#N/A</v>
      </c>
      <c r="AC209" s="84"/>
      <c r="AD209" s="7"/>
      <c r="AE209" s="9" t="e">
        <f>VLOOKUP(Table2[[#This Row],[200m Race 2 Place]],Races!$F$3:$G$30,2,0)</f>
        <v>#N/A</v>
      </c>
      <c r="AF209" s="11"/>
      <c r="AG209" s="84"/>
      <c r="AH209" s="11" t="e">
        <f>VLOOKUP(Table2[[#This Row],[100m Place Race 2]],Races!$F$3:$G$30,2,0)</f>
        <v>#N/A</v>
      </c>
      <c r="AI209" s="11" t="e">
        <f>Table2[[#This Row],[100m POINTS Race 2]]+Table2[[#This Row],[200m POINTS RACE 2]]+Table2[[#This Row],[500m Points Race 2]]+Table2[[#This Row],[LD Points Race 2]]</f>
        <v>#N/A</v>
      </c>
      <c r="AJ209" s="11"/>
      <c r="AK209" s="9"/>
      <c r="AL209" s="84"/>
      <c r="AM209" s="7"/>
      <c r="AN209" s="84"/>
      <c r="AO209" s="7"/>
      <c r="AP209" s="84"/>
      <c r="AQ209" s="7" t="e">
        <f>VLOOKUP(Table2[[#This Row],[500m Position]],Races!$F$3:$G$30,2,0)</f>
        <v>#N/A</v>
      </c>
      <c r="AR209" s="84"/>
      <c r="AS209" s="7"/>
      <c r="AT209" s="84" t="e">
        <f>VLOOKUP(Table2[[#This Row],[200m Position Race 4]],Races!$F$3:$G$30,2,0)</f>
        <v>#N/A</v>
      </c>
      <c r="AU209" s="7"/>
      <c r="AV209" s="84"/>
      <c r="AW209" s="7" t="e">
        <f>VLOOKUP(Table2[[#This Row],[100m Position Race 4 ]],Races!$F$3:$G$30,2,0)</f>
        <v>#N/A</v>
      </c>
      <c r="AX209" s="7" t="e">
        <f>Table2[[#This Row],[100m Points Race 4 ]]+Table2[[#This Row],[200m Points Race 4]]+Table2[[#This Row],[500m Points]]</f>
        <v>#N/A</v>
      </c>
      <c r="AY209" s="7"/>
      <c r="AZ209" s="7"/>
      <c r="BA209" s="84"/>
      <c r="BB209" s="84"/>
      <c r="BC209" s="7"/>
      <c r="BD209" s="84"/>
      <c r="BE209" s="7"/>
      <c r="BF209" s="84"/>
      <c r="BG209" s="7"/>
      <c r="BH209" s="84"/>
      <c r="BI209" s="7"/>
      <c r="BJ209" s="84"/>
      <c r="BK209" s="7"/>
      <c r="BL209" s="84"/>
      <c r="BM209" s="7"/>
      <c r="BN209" s="84"/>
      <c r="BO209" s="7"/>
      <c r="BP209" s="84"/>
      <c r="BQ209" s="7"/>
      <c r="BR209" s="84"/>
      <c r="BS209" s="7"/>
      <c r="BT209" s="84"/>
      <c r="BU209" s="7"/>
      <c r="BV20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09" s="9">
        <f>Table2[[#This Row],[Final Points race 1]]+Table2[[#This Row],[Final Points race 2]]+Table2[[#This Row],[Final POINTS Race 4 ]]+Table2[[#This Row],[Final POINTS Race 5]]+Table2[[#This Row],[Final POINTS Race 6]]</f>
        <v>0</v>
      </c>
      <c r="BX20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0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0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10" spans="1:78" s="42" customFormat="1" ht="16.5" hidden="1" customHeight="1" thickBot="1">
      <c r="A210" s="6">
        <v>14</v>
      </c>
      <c r="B210" s="137" t="s">
        <v>9</v>
      </c>
      <c r="C210" s="185" t="s">
        <v>1167</v>
      </c>
      <c r="D210" s="19"/>
      <c r="E210" s="137" t="s">
        <v>246</v>
      </c>
      <c r="F210" s="10"/>
      <c r="G210" s="28" t="s">
        <v>13</v>
      </c>
      <c r="H210" s="191"/>
      <c r="I210" s="93" t="e">
        <f>VLOOKUP(Table2[[#This Row],[GCU Number]],'race 5'!$B$2:$G$48,1,0)</f>
        <v>#N/A</v>
      </c>
      <c r="J210" s="11">
        <v>88</v>
      </c>
      <c r="K210" s="40"/>
      <c r="L210" s="11"/>
      <c r="M210" s="11"/>
      <c r="N210" s="11"/>
      <c r="O210" s="11"/>
      <c r="P210" s="11"/>
      <c r="Q210" s="40"/>
      <c r="R210" s="11"/>
      <c r="S210" s="11"/>
      <c r="T210" s="40"/>
      <c r="U210" s="11"/>
      <c r="V210" s="8"/>
      <c r="W210" s="40" t="s">
        <v>1302</v>
      </c>
      <c r="X210" s="7">
        <v>7</v>
      </c>
      <c r="Y210" s="11">
        <f>VLOOKUP(Table2[[#This Row],[LD Place Race 2]],Races!$F$3:$G$30,2,0)</f>
        <v>14</v>
      </c>
      <c r="Z210" s="40" t="s">
        <v>1408</v>
      </c>
      <c r="AA210" s="7">
        <v>9</v>
      </c>
      <c r="AB210" s="11">
        <f>VLOOKUP(Table2[[#This Row],[500m Place Race 2]],Races!$F$3:$G$30,2,0)</f>
        <v>12</v>
      </c>
      <c r="AC210" s="268" t="s">
        <v>1481</v>
      </c>
      <c r="AD210" s="7">
        <v>13</v>
      </c>
      <c r="AE210" s="11">
        <f>VLOOKUP(Table2[[#This Row],[200m Race 2 Place]],Races!$F$3:$G$30,2,0)</f>
        <v>8</v>
      </c>
      <c r="AF210" s="300">
        <v>31.33</v>
      </c>
      <c r="AG210" s="40">
        <v>9</v>
      </c>
      <c r="AH210" s="11">
        <f>VLOOKUP(Table2[[#This Row],[100m Place Race 2]],Races!$F$3:$G$30,2,0)</f>
        <v>12</v>
      </c>
      <c r="AI210" s="11">
        <f>Table2[[#This Row],[100m POINTS Race 2]]+Table2[[#This Row],[200m POINTS RACE 2]]+Table2[[#This Row],[500m Points Race 2]]+Table2[[#This Row],[LD Points Race 2]]</f>
        <v>46</v>
      </c>
      <c r="AJ210" s="11">
        <v>9</v>
      </c>
      <c r="AK210" s="11">
        <f>VLOOKUP(Table2[[#This Row],[Race 2 Overall Position]],Races!$F$3:$G$30,2,0)</f>
        <v>12</v>
      </c>
      <c r="AL210" s="40"/>
      <c r="AM210" s="11"/>
      <c r="AN210" s="40"/>
      <c r="AO210" s="11"/>
      <c r="AP210" s="40"/>
      <c r="AQ210" s="11"/>
      <c r="AR210" s="40"/>
      <c r="AS210" s="11"/>
      <c r="AT210" s="40"/>
      <c r="AU210" s="11"/>
      <c r="AV210" s="40"/>
      <c r="AW210" s="11"/>
      <c r="AX210" s="11"/>
      <c r="AY210" s="11"/>
      <c r="AZ210" s="11"/>
      <c r="BA210" s="40"/>
      <c r="BB210" s="40"/>
      <c r="BC210" s="11"/>
      <c r="BD210" s="40"/>
      <c r="BE210" s="11"/>
      <c r="BF210" s="40"/>
      <c r="BG210" s="11"/>
      <c r="BH210" s="40"/>
      <c r="BI210" s="11"/>
      <c r="BJ210" s="40"/>
      <c r="BK210" s="11"/>
      <c r="BL210" s="40"/>
      <c r="BM210" s="11"/>
      <c r="BN210" s="40"/>
      <c r="BO210" s="11"/>
      <c r="BP210" s="40"/>
      <c r="BQ210" s="11"/>
      <c r="BR210" s="40"/>
      <c r="BS210" s="11"/>
      <c r="BT210" s="40"/>
      <c r="BU210" s="11"/>
      <c r="BV21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10" s="9">
        <f>Table2[[#This Row],[Final Points race 1]]+Table2[[#This Row],[Final Points race 2]]+Table2[[#This Row],[Final POINTS Race 4 ]]+Table2[[#This Row],[Final POINTS Race 5]]+Table2[[#This Row],[Final POINTS Race 6]]</f>
        <v>12</v>
      </c>
      <c r="BX210" s="9" t="e">
        <f>SMALL(#REF!,1)</f>
        <v>#REF!</v>
      </c>
      <c r="BY21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10" s="117">
        <f>IF(Table2[[#This Row],[Races completed]]=$BZ$1,Table2[[#This Row],[Total Points 2018]]-Table2[[#This Row],[Lowest]],Table2[[#This Row],[Total Points 2018]])</f>
        <v>12</v>
      </c>
    </row>
    <row r="211" spans="1:78" s="42" customFormat="1" ht="16.5" customHeight="1" thickBot="1">
      <c r="A211" s="10">
        <v>14</v>
      </c>
      <c r="B211" s="6" t="s">
        <v>19</v>
      </c>
      <c r="C211" s="185" t="s">
        <v>142</v>
      </c>
      <c r="D211" s="19">
        <v>38184</v>
      </c>
      <c r="E211" s="6" t="s">
        <v>90</v>
      </c>
      <c r="F211" s="6" t="s">
        <v>76</v>
      </c>
      <c r="G211" s="28" t="s">
        <v>686</v>
      </c>
      <c r="H211" s="191">
        <v>10981</v>
      </c>
      <c r="I211" s="93" t="e">
        <f>VLOOKUP(Table2[[#This Row],[GCU Number]],'race 5'!$B$2:$G$48,1,0)</f>
        <v>#N/A</v>
      </c>
      <c r="J211" s="7">
        <v>130</v>
      </c>
      <c r="K211" s="7"/>
      <c r="L211" s="7"/>
      <c r="M211" s="11"/>
      <c r="N211" s="11"/>
      <c r="O211" s="11"/>
      <c r="P211" s="11"/>
      <c r="Q211" s="40"/>
      <c r="R211" s="7"/>
      <c r="S211" s="11"/>
      <c r="T211" s="40"/>
      <c r="U211" s="7"/>
      <c r="V211" s="8"/>
      <c r="W211" s="40"/>
      <c r="X211" s="7"/>
      <c r="Y211" s="7" t="e">
        <f>VLOOKUP(Table2[[#This Row],[LD Place Race 2]],Races!$F$3:$G$30,2,0)</f>
        <v>#N/A</v>
      </c>
      <c r="Z211" s="40"/>
      <c r="AA211" s="7"/>
      <c r="AB211" s="7" t="e">
        <f>VLOOKUP(Table2[[#This Row],[500m Place Race 2]],Races!$F$3:$G$30,2,0)</f>
        <v>#N/A</v>
      </c>
      <c r="AC211" s="40"/>
      <c r="AD211" s="7"/>
      <c r="AE211" s="7" t="e">
        <f>VLOOKUP(Table2[[#This Row],[200m Race 2 Place]],Races!$F$3:$G$30,2,0)</f>
        <v>#N/A</v>
      </c>
      <c r="AF211" s="11"/>
      <c r="AG211" s="40"/>
      <c r="AH211" s="7" t="e">
        <f>VLOOKUP(Table2[[#This Row],[100m Place Race 2]],Races!$F$3:$G$30,2,0)</f>
        <v>#N/A</v>
      </c>
      <c r="AI211" s="11" t="e">
        <f>Table2[[#This Row],[100m POINTS Race 2]]+Table2[[#This Row],[200m POINTS RACE 2]]+Table2[[#This Row],[500m Points Race 2]]+Table2[[#This Row],[LD Points Race 2]]</f>
        <v>#N/A</v>
      </c>
      <c r="AJ211" s="11"/>
      <c r="AK211" s="11"/>
      <c r="AL211" s="40"/>
      <c r="AM211" s="7"/>
      <c r="AN211" s="40"/>
      <c r="AO211" s="7" t="s">
        <v>1696</v>
      </c>
      <c r="AP211" s="40">
        <v>3</v>
      </c>
      <c r="AQ211" s="7">
        <f>VLOOKUP(Table2[[#This Row],[500m Position]],Races!$F$3:$G$30,2,0)</f>
        <v>19</v>
      </c>
      <c r="AR211" s="40" t="s">
        <v>1768</v>
      </c>
      <c r="AS211" s="7">
        <v>3</v>
      </c>
      <c r="AT211" s="40">
        <f>VLOOKUP(Table2[[#This Row],[200m Position Race 4]],Races!$F$3:$G$30,2,0)</f>
        <v>19</v>
      </c>
      <c r="AU211" s="267">
        <v>37.03</v>
      </c>
      <c r="AV211" s="40">
        <v>3</v>
      </c>
      <c r="AW211" s="7">
        <f>VLOOKUP(Table2[[#This Row],[100m Position Race 4 ]],Races!$F$3:$G$30,2,0)</f>
        <v>19</v>
      </c>
      <c r="AX211" s="7">
        <f>Table2[[#This Row],[100m Points Race 4 ]]+Table2[[#This Row],[200m Points Race 4]]+Table2[[#This Row],[500m Points]]</f>
        <v>57</v>
      </c>
      <c r="AY211" s="7">
        <v>3</v>
      </c>
      <c r="AZ211" s="7">
        <f>VLOOKUP(Table2[[#This Row],[Total Position Race 4]],Races!$F$3:$G$30,2,0)</f>
        <v>19</v>
      </c>
      <c r="BA211" s="40"/>
      <c r="BB211" s="40"/>
      <c r="BC211" s="7"/>
      <c r="BD211" s="40" t="s">
        <v>2064</v>
      </c>
      <c r="BE211" s="7">
        <v>4</v>
      </c>
      <c r="BF211" s="40">
        <f>VLOOKUP(Table2[[#This Row],[Total Position Race 6]],Races!$F$3:$G$30,2,0)</f>
        <v>17</v>
      </c>
      <c r="BG211" s="7"/>
      <c r="BH211" s="40"/>
      <c r="BI211" s="7"/>
      <c r="BJ211" s="40"/>
      <c r="BK211" s="7"/>
      <c r="BL211" s="40"/>
      <c r="BM211" s="7"/>
      <c r="BN211" s="40"/>
      <c r="BO211" s="7"/>
      <c r="BP211" s="40"/>
      <c r="BQ211" s="7"/>
      <c r="BR211" s="40"/>
      <c r="BS211" s="7"/>
      <c r="BT211" s="40"/>
      <c r="BU211" s="7"/>
      <c r="BV21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11" s="9">
        <f>Table2[[#This Row],[Final Points race 1]]+Table2[[#This Row],[Final Points race 2]]+Table2[[#This Row],[Final POINTS Race 4 ]]+Table2[[#This Row],[Final POINTS Race 5]]+Table2[[#This Row],[Final POINTS Race 6]]</f>
        <v>36</v>
      </c>
      <c r="BX21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36</v>
      </c>
    </row>
    <row r="212" spans="1:78" s="42" customFormat="1" ht="16.5" hidden="1" customHeight="1" thickBot="1">
      <c r="A212" s="6">
        <v>14</v>
      </c>
      <c r="B212" s="6" t="s">
        <v>9</v>
      </c>
      <c r="C212" s="185" t="s">
        <v>222</v>
      </c>
      <c r="D212" s="124"/>
      <c r="E212" s="6"/>
      <c r="F212" s="6" t="s">
        <v>76</v>
      </c>
      <c r="G212" s="28" t="s">
        <v>686</v>
      </c>
      <c r="H212" s="191">
        <v>10728</v>
      </c>
      <c r="I212" s="93" t="e">
        <f>VLOOKUP(Table2[[#This Row],[GCU Number]],'race 5'!$B$2:$G$48,1,0)</f>
        <v>#N/A</v>
      </c>
      <c r="J212" s="11">
        <v>147</v>
      </c>
      <c r="K212" s="7" t="s">
        <v>430</v>
      </c>
      <c r="L212" s="11" t="s">
        <v>430</v>
      </c>
      <c r="M212" s="11">
        <f>VLOOKUP(Table2[[#This Row],[LD Place Race1]],Races!$F$3:$G$30,2,0)</f>
        <v>0</v>
      </c>
      <c r="N212" s="11" t="s">
        <v>869</v>
      </c>
      <c r="O212" s="11">
        <v>10</v>
      </c>
      <c r="P212" s="11">
        <f>VLOOKUP(Table2[[#This Row],[500m Place Race1]],Races!$F$3:$G$30,2,0)</f>
        <v>11</v>
      </c>
      <c r="Q212" s="40" t="s">
        <v>928</v>
      </c>
      <c r="R212" s="11">
        <v>10</v>
      </c>
      <c r="S212" s="11">
        <f>VLOOKUP(Table2[[#This Row],[200m Place Race1]],Races!$F$3:$G$30,2,0)</f>
        <v>11</v>
      </c>
      <c r="T212" s="40">
        <f>Table2[[#This Row],[200m Points1]]+Table2[[#This Row],[500m Points 1]]+Table2[[#This Row],[LD Points1]]</f>
        <v>22</v>
      </c>
      <c r="U212" s="11">
        <v>10</v>
      </c>
      <c r="V212" s="8">
        <f>VLOOKUP(Table2[[#This Row],[Final Place RACE 1]],Races!$F$3:$G$28,2,0)</f>
        <v>11</v>
      </c>
      <c r="W212" s="40"/>
      <c r="X212" s="11"/>
      <c r="Y212" s="7" t="e">
        <f>VLOOKUP(Table2[[#This Row],[LD Place Race 2]],Races!$F$3:$G$30,2,0)</f>
        <v>#N/A</v>
      </c>
      <c r="Z212" s="40"/>
      <c r="AA212" s="11"/>
      <c r="AB212" s="7" t="e">
        <f>VLOOKUP(Table2[[#This Row],[500m Place Race 2]],Races!$F$3:$G$30,2,0)</f>
        <v>#N/A</v>
      </c>
      <c r="AC212" s="40"/>
      <c r="AD212" s="11"/>
      <c r="AE212" s="7" t="e">
        <f>VLOOKUP(Table2[[#This Row],[200m Race 2 Place]],Races!$F$3:$G$30,2,0)</f>
        <v>#N/A</v>
      </c>
      <c r="AF212" s="11"/>
      <c r="AG212" s="40"/>
      <c r="AH212" s="11" t="e">
        <f>VLOOKUP(Table2[[#This Row],[100m Place Race 2]],Races!$F$3:$G$30,2,0)</f>
        <v>#N/A</v>
      </c>
      <c r="AI212" s="11" t="e">
        <f>Table2[[#This Row],[100m POINTS Race 2]]+Table2[[#This Row],[200m POINTS RACE 2]]+Table2[[#This Row],[500m Points Race 2]]+Table2[[#This Row],[LD Points Race 2]]</f>
        <v>#N/A</v>
      </c>
      <c r="AJ212" s="11"/>
      <c r="AK212" s="11"/>
      <c r="AL212" s="40"/>
      <c r="AM212" s="11"/>
      <c r="AN212" s="40"/>
      <c r="AO212" s="11" t="s">
        <v>1701</v>
      </c>
      <c r="AP212" s="40">
        <v>11</v>
      </c>
      <c r="AQ212" s="11">
        <f>VLOOKUP(Table2[[#This Row],[500m Position]],Races!$F$3:$G$30,2,0)</f>
        <v>10</v>
      </c>
      <c r="AR212" s="40" t="s">
        <v>1772</v>
      </c>
      <c r="AS212" s="11">
        <v>11</v>
      </c>
      <c r="AT212" s="40">
        <f>VLOOKUP(Table2[[#This Row],[200m Position Race 4]],Races!$F$3:$G$30,2,0)</f>
        <v>10</v>
      </c>
      <c r="AU212" s="269">
        <v>49.7</v>
      </c>
      <c r="AV212" s="40">
        <v>12</v>
      </c>
      <c r="AW212" s="11">
        <f>VLOOKUP(Table2[[#This Row],[100m Position Race 4 ]],Races!$F$3:$G$30,2,0)</f>
        <v>9</v>
      </c>
      <c r="AX212" s="11">
        <f>Table2[[#This Row],[100m Points Race 4 ]]+Table2[[#This Row],[200m Points Race 4]]+Table2[[#This Row],[500m Points]]</f>
        <v>29</v>
      </c>
      <c r="AY212" s="11">
        <v>11</v>
      </c>
      <c r="AZ212" s="11">
        <f>VLOOKUP(Table2[[#This Row],[Total Position Race 4]],Races!$F$3:$G$30,2,0)</f>
        <v>10</v>
      </c>
      <c r="BA212" s="40"/>
      <c r="BB212" s="40"/>
      <c r="BC212" s="11"/>
      <c r="BD212" s="40"/>
      <c r="BE212" s="11"/>
      <c r="BF212" s="40"/>
      <c r="BG212" s="11"/>
      <c r="BH212" s="40"/>
      <c r="BI212" s="11"/>
      <c r="BJ212" s="40"/>
      <c r="BK212" s="11"/>
      <c r="BL212" s="40"/>
      <c r="BM212" s="11"/>
      <c r="BN212" s="40"/>
      <c r="BO212" s="11"/>
      <c r="BP212" s="40"/>
      <c r="BQ212" s="11"/>
      <c r="BR212" s="40"/>
      <c r="BS212" s="11"/>
      <c r="BT212" s="40"/>
      <c r="BU212" s="11"/>
      <c r="BV21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12" s="9">
        <f>Table2[[#This Row],[Final Points race 1]]+Table2[[#This Row],[Final Points race 2]]+Table2[[#This Row],[Final POINTS Race 4 ]]+Table2[[#This Row],[Final POINTS Race 5]]+Table2[[#This Row],[Final POINTS Race 6]]</f>
        <v>21</v>
      </c>
      <c r="BX21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21</v>
      </c>
    </row>
    <row r="213" spans="1:78" s="42" customFormat="1" ht="16.5" hidden="1" customHeight="1" thickBot="1">
      <c r="A213" s="10">
        <v>14</v>
      </c>
      <c r="B213" s="189" t="s">
        <v>9</v>
      </c>
      <c r="C213" s="185" t="s">
        <v>357</v>
      </c>
      <c r="D213" s="19">
        <v>38388</v>
      </c>
      <c r="E213" s="61" t="s">
        <v>378</v>
      </c>
      <c r="F213" s="61" t="s">
        <v>76</v>
      </c>
      <c r="G213" s="28" t="s">
        <v>44</v>
      </c>
      <c r="H213" s="191"/>
      <c r="I213" s="93" t="e">
        <f>VLOOKUP(Table2[[#This Row],[GCU Number]],'race 5'!$B$2:$G$48,1,0)</f>
        <v>#N/A</v>
      </c>
      <c r="J213" s="11">
        <v>18</v>
      </c>
      <c r="K213" s="57"/>
      <c r="L213" s="126"/>
      <c r="M213" s="11" t="e">
        <f>VLOOKUP(Table2[[#This Row],[LD Place Race1]],Races!$F$3:$G$30,2,0)</f>
        <v>#N/A</v>
      </c>
      <c r="N213" s="11"/>
      <c r="O213" s="11"/>
      <c r="P213" s="11" t="e">
        <f>VLOOKUP(Table2[[#This Row],[500m Place Race1]],Races!$F$3:$G$30,2,0)</f>
        <v>#N/A</v>
      </c>
      <c r="Q213" s="40"/>
      <c r="R213" s="55"/>
      <c r="S213" s="11" t="e">
        <f>VLOOKUP(Table2[[#This Row],[200m Place Race1]],Races!$F$3:$G$30,2,0)</f>
        <v>#N/A</v>
      </c>
      <c r="T213" s="40" t="e">
        <f>Table2[[#This Row],[200m Points1]]+Table2[[#This Row],[500m Points 1]]+Table2[[#This Row],[LD Points1]]</f>
        <v>#N/A</v>
      </c>
      <c r="U213" s="55"/>
      <c r="V213" s="56"/>
      <c r="W213" s="40"/>
      <c r="X213" s="55"/>
      <c r="Y213" s="56" t="e">
        <f>VLOOKUP(Table2[[#This Row],[LD Place Race 2]],Races!$F$3:$G$30,2,0)</f>
        <v>#N/A</v>
      </c>
      <c r="Z213" s="40"/>
      <c r="AA213" s="55"/>
      <c r="AB213" s="56" t="e">
        <f>VLOOKUP(Table2[[#This Row],[500m Place Race 2]],Races!$F$3:$G$30,2,0)</f>
        <v>#N/A</v>
      </c>
      <c r="AC213" s="40"/>
      <c r="AD213" s="55"/>
      <c r="AE213" s="56" t="e">
        <f>VLOOKUP(Table2[[#This Row],[200m Race 2 Place]],Races!$F$3:$G$30,2,0)</f>
        <v>#N/A</v>
      </c>
      <c r="AF213" s="11"/>
      <c r="AG213" s="40"/>
      <c r="AH213" s="55" t="e">
        <f>VLOOKUP(Table2[[#This Row],[100m Place Race 2]],Races!$F$3:$G$30,2,0)</f>
        <v>#N/A</v>
      </c>
      <c r="AI213" s="55" t="e">
        <f>Table2[[#This Row],[100m POINTS Race 2]]+Table2[[#This Row],[200m POINTS RACE 2]]+Table2[[#This Row],[500m Points Race 2]]+Table2[[#This Row],[LD Points Race 2]]</f>
        <v>#N/A</v>
      </c>
      <c r="AJ213" s="55"/>
      <c r="AK213" s="88"/>
      <c r="AL213" s="40"/>
      <c r="AM213" s="55"/>
      <c r="AN213" s="40"/>
      <c r="AO213" s="55"/>
      <c r="AP213" s="40"/>
      <c r="AQ213" s="55" t="e">
        <f>VLOOKUP(Table2[[#This Row],[500m Position]],Races!$F$3:$G$30,2,0)</f>
        <v>#N/A</v>
      </c>
      <c r="AR213" s="40"/>
      <c r="AS213" s="55"/>
      <c r="AT213" s="40" t="e">
        <f>VLOOKUP(Table2[[#This Row],[200m Position Race 4]],Races!$F$3:$G$30,2,0)</f>
        <v>#N/A</v>
      </c>
      <c r="AU213" s="55"/>
      <c r="AV213" s="40"/>
      <c r="AW213" s="55" t="e">
        <f>VLOOKUP(Table2[[#This Row],[100m Position Race 4 ]],Races!$F$3:$G$30,2,0)</f>
        <v>#N/A</v>
      </c>
      <c r="AX213" s="55" t="e">
        <f>Table2[[#This Row],[100m Points Race 4 ]]+Table2[[#This Row],[200m Points Race 4]]+Table2[[#This Row],[500m Points]]</f>
        <v>#N/A</v>
      </c>
      <c r="AY213" s="55"/>
      <c r="AZ213" s="55"/>
      <c r="BA213" s="40"/>
      <c r="BB213" s="40"/>
      <c r="BC213" s="55"/>
      <c r="BD213" s="40"/>
      <c r="BE213" s="55"/>
      <c r="BF213" s="40"/>
      <c r="BG213" s="55"/>
      <c r="BH213" s="40"/>
      <c r="BI213" s="55"/>
      <c r="BJ213" s="40"/>
      <c r="BK213" s="55"/>
      <c r="BL213" s="40"/>
      <c r="BM213" s="55"/>
      <c r="BN213" s="40"/>
      <c r="BO213" s="55"/>
      <c r="BP213" s="40"/>
      <c r="BQ213" s="55"/>
      <c r="BR213" s="40"/>
      <c r="BS213" s="55"/>
      <c r="BT213" s="40"/>
      <c r="BU213" s="55"/>
      <c r="BV21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13" s="9">
        <f>Table2[[#This Row],[Final Points race 1]]+Table2[[#This Row],[Final Points race 2]]+Table2[[#This Row],[Final POINTS Race 4 ]]+Table2[[#This Row],[Final POINTS Race 5]]+Table2[[#This Row],[Final POINTS Race 6]]</f>
        <v>0</v>
      </c>
      <c r="BX21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14" spans="1:78" s="42" customFormat="1" ht="16.5" hidden="1" customHeight="1" thickBot="1">
      <c r="A214" s="10">
        <v>14</v>
      </c>
      <c r="B214" s="6" t="s">
        <v>9</v>
      </c>
      <c r="C214" s="185" t="s">
        <v>460</v>
      </c>
      <c r="D214" s="19">
        <v>38162</v>
      </c>
      <c r="E214" s="10" t="s">
        <v>376</v>
      </c>
      <c r="F214" s="61" t="s">
        <v>76</v>
      </c>
      <c r="G214" s="10" t="s">
        <v>24</v>
      </c>
      <c r="H214" s="201"/>
      <c r="I214" s="93" t="e">
        <f>VLOOKUP(Table2[[#This Row],[GCU Number]],'race 5'!$B$2:$G$48,1,0)</f>
        <v>#N/A</v>
      </c>
      <c r="J214" s="11">
        <v>151</v>
      </c>
      <c r="K214" s="7"/>
      <c r="L214" s="126"/>
      <c r="M214" s="11" t="e">
        <f>VLOOKUP(Table2[[#This Row],[LD Place Race1]],Races!$F$3:$G$30,2,0)</f>
        <v>#N/A</v>
      </c>
      <c r="N214" s="11"/>
      <c r="O214" s="11"/>
      <c r="P214" s="11" t="e">
        <f>VLOOKUP(Table2[[#This Row],[500m Place Race1]],Races!$F$3:$G$30,2,0)</f>
        <v>#N/A</v>
      </c>
      <c r="Q214" s="84"/>
      <c r="R214" s="11"/>
      <c r="S214" s="11" t="e">
        <f>VLOOKUP(Table2[[#This Row],[200m Place Race1]],Races!$F$3:$G$30,2,0)</f>
        <v>#N/A</v>
      </c>
      <c r="T214" s="84" t="e">
        <f>Table2[[#This Row],[200m Points1]]+Table2[[#This Row],[500m Points 1]]+Table2[[#This Row],[LD Points1]]</f>
        <v>#N/A</v>
      </c>
      <c r="U214" s="11"/>
      <c r="V214" s="8"/>
      <c r="W214" s="84"/>
      <c r="X214" s="11"/>
      <c r="Y214" s="8" t="e">
        <f>VLOOKUP(Table2[[#This Row],[LD Place Race 2]],Races!$F$3:$G$30,2,0)</f>
        <v>#N/A</v>
      </c>
      <c r="Z214" s="84"/>
      <c r="AA214" s="11"/>
      <c r="AB214" s="8" t="e">
        <f>VLOOKUP(Table2[[#This Row],[500m Place Race 2]],Races!$F$3:$G$30,2,0)</f>
        <v>#N/A</v>
      </c>
      <c r="AC214" s="84"/>
      <c r="AD214" s="11"/>
      <c r="AE214" s="8" t="e">
        <f>VLOOKUP(Table2[[#This Row],[200m Race 2 Place]],Races!$F$3:$G$30,2,0)</f>
        <v>#N/A</v>
      </c>
      <c r="AF214" s="9"/>
      <c r="AG214" s="84"/>
      <c r="AH214" s="11" t="e">
        <f>VLOOKUP(Table2[[#This Row],[100m Place Race 2]],Races!$F$3:$G$30,2,0)</f>
        <v>#N/A</v>
      </c>
      <c r="AI214" s="11" t="e">
        <f>Table2[[#This Row],[100m POINTS Race 2]]+Table2[[#This Row],[200m POINTS RACE 2]]+Table2[[#This Row],[500m Points Race 2]]+Table2[[#This Row],[LD Points Race 2]]</f>
        <v>#N/A</v>
      </c>
      <c r="AJ214" s="11"/>
      <c r="AK214" s="9"/>
      <c r="AL214" s="84"/>
      <c r="AM214" s="11"/>
      <c r="AN214" s="84"/>
      <c r="AO214" s="11"/>
      <c r="AP214" s="84"/>
      <c r="AQ214" s="11" t="e">
        <f>VLOOKUP(Table2[[#This Row],[500m Position]],Races!$F$3:$G$30,2,0)</f>
        <v>#N/A</v>
      </c>
      <c r="AR214" s="84"/>
      <c r="AS214" s="11"/>
      <c r="AT214" s="84" t="e">
        <f>VLOOKUP(Table2[[#This Row],[200m Position Race 4]],Races!$F$3:$G$30,2,0)</f>
        <v>#N/A</v>
      </c>
      <c r="AU214" s="11"/>
      <c r="AV214" s="84"/>
      <c r="AW214" s="11" t="e">
        <f>VLOOKUP(Table2[[#This Row],[100m Position Race 4 ]],Races!$F$3:$G$30,2,0)</f>
        <v>#N/A</v>
      </c>
      <c r="AX214" s="11" t="e">
        <f>Table2[[#This Row],[100m Points Race 4 ]]+Table2[[#This Row],[200m Points Race 4]]+Table2[[#This Row],[500m Points]]</f>
        <v>#N/A</v>
      </c>
      <c r="AY214" s="11"/>
      <c r="AZ214" s="11"/>
      <c r="BA214" s="84"/>
      <c r="BB214" s="84"/>
      <c r="BC214" s="11"/>
      <c r="BD214" s="84"/>
      <c r="BE214" s="11"/>
      <c r="BF214" s="84"/>
      <c r="BG214" s="11"/>
      <c r="BH214" s="84"/>
      <c r="BI214" s="11"/>
      <c r="BJ214" s="84"/>
      <c r="BK214" s="11"/>
      <c r="BL214" s="84"/>
      <c r="BM214" s="11"/>
      <c r="BN214" s="84"/>
      <c r="BO214" s="11"/>
      <c r="BP214" s="84"/>
      <c r="BQ214" s="11"/>
      <c r="BR214" s="84"/>
      <c r="BS214" s="11"/>
      <c r="BT214" s="84"/>
      <c r="BU214" s="11"/>
      <c r="BV21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14" s="9">
        <f>Table2[[#This Row],[Final Points race 1]]+Table2[[#This Row],[Final Points race 2]]+Table2[[#This Row],[Final POINTS Race 4 ]]+Table2[[#This Row],[Final POINTS Race 5]]+Table2[[#This Row],[Final POINTS Race 6]]</f>
        <v>0</v>
      </c>
      <c r="BX21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15" spans="1:78" s="42" customFormat="1" ht="16.5" hidden="1" customHeight="1" thickBot="1">
      <c r="A215" s="10">
        <v>14</v>
      </c>
      <c r="B215" s="6" t="s">
        <v>9</v>
      </c>
      <c r="C215" s="185" t="s">
        <v>299</v>
      </c>
      <c r="D215" s="19">
        <v>38388</v>
      </c>
      <c r="E215" s="61" t="s">
        <v>378</v>
      </c>
      <c r="F215" s="6" t="s">
        <v>76</v>
      </c>
      <c r="G215" s="28" t="s">
        <v>44</v>
      </c>
      <c r="H215" s="191"/>
      <c r="I215" s="93" t="e">
        <f>VLOOKUP(Table2[[#This Row],[GCU Number]],'race 5'!$B$2:$G$48,1,0)</f>
        <v>#N/A</v>
      </c>
      <c r="J215" s="11"/>
      <c r="K215" s="7"/>
      <c r="L215" s="126"/>
      <c r="M215" s="11" t="e">
        <f>VLOOKUP(Table2[[#This Row],[LD Place Race1]],Races!$F$3:$G$30,2,0)</f>
        <v>#N/A</v>
      </c>
      <c r="N215" s="11"/>
      <c r="O215" s="11"/>
      <c r="P215" s="11" t="e">
        <f>VLOOKUP(Table2[[#This Row],[500m Place Race1]],Races!$F$3:$G$30,2,0)</f>
        <v>#N/A</v>
      </c>
      <c r="Q215" s="40"/>
      <c r="R215" s="11"/>
      <c r="S215" s="11" t="e">
        <f>VLOOKUP(Table2[[#This Row],[200m Place Race1]],Races!$F$3:$G$30,2,0)</f>
        <v>#N/A</v>
      </c>
      <c r="T215" s="40" t="e">
        <f>Table2[[#This Row],[200m Points1]]+Table2[[#This Row],[500m Points 1]]+Table2[[#This Row],[LD Points1]]</f>
        <v>#N/A</v>
      </c>
      <c r="U215" s="11"/>
      <c r="V215" s="8"/>
      <c r="W215" s="40"/>
      <c r="X215" s="11"/>
      <c r="Y215" s="8" t="e">
        <f>VLOOKUP(Table2[[#This Row],[LD Place Race 2]],Races!$F$3:$G$30,2,0)</f>
        <v>#N/A</v>
      </c>
      <c r="Z215" s="40"/>
      <c r="AA215" s="11"/>
      <c r="AB215" s="8" t="e">
        <f>VLOOKUP(Table2[[#This Row],[500m Place Race 2]],Races!$F$3:$G$30,2,0)</f>
        <v>#N/A</v>
      </c>
      <c r="AC215" s="40"/>
      <c r="AD215" s="11"/>
      <c r="AE215" s="8" t="e">
        <f>VLOOKUP(Table2[[#This Row],[200m Race 2 Place]],Races!$F$3:$G$30,2,0)</f>
        <v>#N/A</v>
      </c>
      <c r="AF215" s="9"/>
      <c r="AG215" s="40"/>
      <c r="AH215" s="11" t="e">
        <f>VLOOKUP(Table2[[#This Row],[100m Place Race 2]],Races!$F$3:$G$30,2,0)</f>
        <v>#N/A</v>
      </c>
      <c r="AI215" s="11" t="e">
        <f>Table2[[#This Row],[100m POINTS Race 2]]+Table2[[#This Row],[200m POINTS RACE 2]]+Table2[[#This Row],[500m Points Race 2]]+Table2[[#This Row],[LD Points Race 2]]</f>
        <v>#N/A</v>
      </c>
      <c r="AJ215" s="11"/>
      <c r="AK215" s="9"/>
      <c r="AL215" s="40"/>
      <c r="AM215" s="11"/>
      <c r="AN215" s="40"/>
      <c r="AO215" s="11"/>
      <c r="AP215" s="40"/>
      <c r="AQ215" s="11" t="e">
        <f>VLOOKUP(Table2[[#This Row],[500m Position]],Races!$F$3:$G$30,2,0)</f>
        <v>#N/A</v>
      </c>
      <c r="AR215" s="40"/>
      <c r="AS215" s="11"/>
      <c r="AT215" s="40" t="e">
        <f>VLOOKUP(Table2[[#This Row],[200m Position Race 4]],Races!$F$3:$G$30,2,0)</f>
        <v>#N/A</v>
      </c>
      <c r="AU215" s="11"/>
      <c r="AV215" s="40"/>
      <c r="AW215" s="11" t="e">
        <f>VLOOKUP(Table2[[#This Row],[100m Position Race 4 ]],Races!$F$3:$G$30,2,0)</f>
        <v>#N/A</v>
      </c>
      <c r="AX215" s="11" t="e">
        <f>Table2[[#This Row],[100m Points Race 4 ]]+Table2[[#This Row],[200m Points Race 4]]+Table2[[#This Row],[500m Points]]</f>
        <v>#N/A</v>
      </c>
      <c r="AY215" s="11"/>
      <c r="AZ215" s="11"/>
      <c r="BA215" s="40"/>
      <c r="BB215" s="40"/>
      <c r="BC215" s="11"/>
      <c r="BD215" s="40"/>
      <c r="BE215" s="11"/>
      <c r="BF215" s="40"/>
      <c r="BG215" s="11"/>
      <c r="BH215" s="40"/>
      <c r="BI215" s="11"/>
      <c r="BJ215" s="40"/>
      <c r="BK215" s="11"/>
      <c r="BL215" s="40"/>
      <c r="BM215" s="11"/>
      <c r="BN215" s="40"/>
      <c r="BO215" s="11"/>
      <c r="BP215" s="40"/>
      <c r="BQ215" s="11"/>
      <c r="BR215" s="40"/>
      <c r="BS215" s="11"/>
      <c r="BT215" s="40"/>
      <c r="BU215" s="11"/>
      <c r="BV21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15" s="9">
        <f>Table2[[#This Row],[Final Points race 1]]+Table2[[#This Row],[Final Points race 2]]+Table2[[#This Row],[Final POINTS Race 4 ]]+Table2[[#This Row],[Final POINTS Race 5]]+Table2[[#This Row],[Final POINTS Race 6]]</f>
        <v>0</v>
      </c>
      <c r="BX21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16" spans="1:78" s="42" customFormat="1" ht="16.5" hidden="1" customHeight="1" thickBot="1">
      <c r="A216" s="10">
        <v>14</v>
      </c>
      <c r="B216" s="6" t="s">
        <v>9</v>
      </c>
      <c r="C216" s="185" t="s">
        <v>111</v>
      </c>
      <c r="D216" s="19">
        <v>38012</v>
      </c>
      <c r="E216" s="6" t="s">
        <v>113</v>
      </c>
      <c r="F216" s="6" t="s">
        <v>76</v>
      </c>
      <c r="G216" s="28" t="s">
        <v>13</v>
      </c>
      <c r="H216" s="191"/>
      <c r="I216" s="93" t="e">
        <f>VLOOKUP(Table2[[#This Row],[GCU Number]],'race 5'!$B$2:$G$48,1,0)</f>
        <v>#N/A</v>
      </c>
      <c r="J216" s="7"/>
      <c r="K216" s="128"/>
      <c r="L216" s="278"/>
      <c r="M216" s="11" t="e">
        <f>VLOOKUP(Table2[[#This Row],[LD Place Race1]],Races!$F$3:$G$30,2,0)</f>
        <v>#N/A</v>
      </c>
      <c r="N216" s="11"/>
      <c r="O216" s="11"/>
      <c r="P216" s="11" t="e">
        <f>VLOOKUP(Table2[[#This Row],[500m Place Race1]],Races!$F$3:$G$30,2,0)</f>
        <v>#N/A</v>
      </c>
      <c r="Q216" s="40"/>
      <c r="R216" s="128"/>
      <c r="S216" s="11" t="e">
        <f>VLOOKUP(Table2[[#This Row],[200m Place Race1]],Races!$F$3:$G$30,2,0)</f>
        <v>#N/A</v>
      </c>
      <c r="T216" s="40" t="e">
        <f>Table2[[#This Row],[200m Points1]]+Table2[[#This Row],[500m Points 1]]+Table2[[#This Row],[LD Points1]]</f>
        <v>#N/A</v>
      </c>
      <c r="U216" s="128"/>
      <c r="V216" s="8"/>
      <c r="W216" s="40"/>
      <c r="X216" s="128"/>
      <c r="Y216" s="7" t="e">
        <f>VLOOKUP(Table2[[#This Row],[LD Place Race 2]],Races!$F$3:$G$30,2,0)</f>
        <v>#N/A</v>
      </c>
      <c r="Z216" s="40"/>
      <c r="AA216" s="128"/>
      <c r="AB216" s="7" t="e">
        <f>VLOOKUP(Table2[[#This Row],[500m Place Race 2]],Races!$F$3:$G$30,2,0)</f>
        <v>#N/A</v>
      </c>
      <c r="AC216" s="40"/>
      <c r="AD216" s="128"/>
      <c r="AE216" s="7" t="e">
        <f>VLOOKUP(Table2[[#This Row],[200m Race 2 Place]],Races!$F$3:$G$30,2,0)</f>
        <v>#N/A</v>
      </c>
      <c r="AF216" s="11"/>
      <c r="AG216" s="40"/>
      <c r="AH216" s="128" t="e">
        <f>VLOOKUP(Table2[[#This Row],[100m Place Race 2]],Races!$F$3:$G$30,2,0)</f>
        <v>#N/A</v>
      </c>
      <c r="AI216" s="16" t="e">
        <f>Table2[[#This Row],[100m POINTS Race 2]]+Table2[[#This Row],[200m POINTS RACE 2]]+Table2[[#This Row],[500m Points Race 2]]+Table2[[#This Row],[LD Points Race 2]]</f>
        <v>#N/A</v>
      </c>
      <c r="AJ216" s="16"/>
      <c r="AK216" s="11"/>
      <c r="AL216" s="40"/>
      <c r="AM216" s="128"/>
      <c r="AN216" s="40"/>
      <c r="AO216" s="128"/>
      <c r="AP216" s="40"/>
      <c r="AQ216" s="128" t="e">
        <f>VLOOKUP(Table2[[#This Row],[500m Position]],Races!$F$3:$G$30,2,0)</f>
        <v>#N/A</v>
      </c>
      <c r="AR216" s="40"/>
      <c r="AS216" s="128"/>
      <c r="AT216" s="40" t="e">
        <f>VLOOKUP(Table2[[#This Row],[200m Position Race 4]],Races!$F$3:$G$30,2,0)</f>
        <v>#N/A</v>
      </c>
      <c r="AU216" s="128"/>
      <c r="AV216" s="40"/>
      <c r="AW216" s="128" t="e">
        <f>VLOOKUP(Table2[[#This Row],[100m Position Race 4 ]],Races!$F$3:$G$30,2,0)</f>
        <v>#N/A</v>
      </c>
      <c r="AX216" s="128" t="e">
        <f>Table2[[#This Row],[100m Points Race 4 ]]+Table2[[#This Row],[200m Points Race 4]]+Table2[[#This Row],[500m Points]]</f>
        <v>#N/A</v>
      </c>
      <c r="AY216" s="128"/>
      <c r="AZ216" s="128"/>
      <c r="BA216" s="40"/>
      <c r="BB216" s="40"/>
      <c r="BC216" s="128"/>
      <c r="BD216" s="40"/>
      <c r="BE216" s="128"/>
      <c r="BF216" s="40"/>
      <c r="BG216" s="128"/>
      <c r="BH216" s="40"/>
      <c r="BI216" s="128"/>
      <c r="BJ216" s="40"/>
      <c r="BK216" s="128"/>
      <c r="BL216" s="40"/>
      <c r="BM216" s="128"/>
      <c r="BN216" s="40"/>
      <c r="BO216" s="128"/>
      <c r="BP216" s="40"/>
      <c r="BQ216" s="128"/>
      <c r="BR216" s="40"/>
      <c r="BS216" s="128"/>
      <c r="BT216" s="40"/>
      <c r="BU216" s="128"/>
      <c r="BV21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16" s="9">
        <f>Table2[[#This Row],[Final Points race 1]]+Table2[[#This Row],[Final Points race 2]]+Table2[[#This Row],[Final POINTS Race 4 ]]+Table2[[#This Row],[Final POINTS Race 5]]+Table2[[#This Row],[Final POINTS Race 6]]</f>
        <v>0</v>
      </c>
      <c r="BX21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17" spans="1:78" s="42" customFormat="1" ht="16.5" hidden="1" customHeight="1" thickBot="1">
      <c r="A217" s="10">
        <v>14</v>
      </c>
      <c r="B217" s="6" t="s">
        <v>9</v>
      </c>
      <c r="C217" s="185" t="s">
        <v>270</v>
      </c>
      <c r="D217" s="19">
        <v>38012</v>
      </c>
      <c r="E217" s="275" t="s">
        <v>258</v>
      </c>
      <c r="F217" s="6" t="s">
        <v>76</v>
      </c>
      <c r="G217" s="28" t="s">
        <v>24</v>
      </c>
      <c r="H217" s="191"/>
      <c r="I217" s="93" t="e">
        <f>VLOOKUP(Table2[[#This Row],[GCU Number]],'race 5'!$B$2:$G$48,1,0)</f>
        <v>#N/A</v>
      </c>
      <c r="J217" s="11"/>
      <c r="K217" s="7"/>
      <c r="L217" s="126"/>
      <c r="M217" s="11" t="e">
        <f>VLOOKUP(Table2[[#This Row],[LD Place Race1]],Races!$F$3:$G$30,2,0)</f>
        <v>#N/A</v>
      </c>
      <c r="N217" s="11"/>
      <c r="O217" s="11"/>
      <c r="P217" s="11" t="e">
        <f>VLOOKUP(Table2[[#This Row],[500m Place Race1]],Races!$F$3:$G$30,2,0)</f>
        <v>#N/A</v>
      </c>
      <c r="Q217" s="40"/>
      <c r="R217" s="11"/>
      <c r="S217" s="11" t="e">
        <f>VLOOKUP(Table2[[#This Row],[200m Place Race1]],Races!$F$3:$G$30,2,0)</f>
        <v>#N/A</v>
      </c>
      <c r="T217" s="40" t="e">
        <f>Table2[[#This Row],[200m Points1]]+Table2[[#This Row],[500m Points 1]]+Table2[[#This Row],[LD Points1]]</f>
        <v>#N/A</v>
      </c>
      <c r="U217" s="11"/>
      <c r="V217" s="8"/>
      <c r="W217" s="40"/>
      <c r="X217" s="11"/>
      <c r="Y217" s="8" t="e">
        <f>VLOOKUP(Table2[[#This Row],[LD Place Race 2]],Races!$F$3:$G$30,2,0)</f>
        <v>#N/A</v>
      </c>
      <c r="Z217" s="40"/>
      <c r="AA217" s="11"/>
      <c r="AB217" s="8" t="e">
        <f>VLOOKUP(Table2[[#This Row],[500m Place Race 2]],Races!$F$3:$G$30,2,0)</f>
        <v>#N/A</v>
      </c>
      <c r="AC217" s="40"/>
      <c r="AD217" s="11"/>
      <c r="AE217" s="8" t="e">
        <f>VLOOKUP(Table2[[#This Row],[200m Race 2 Place]],Races!$F$3:$G$30,2,0)</f>
        <v>#N/A</v>
      </c>
      <c r="AF217" s="9"/>
      <c r="AG217" s="40"/>
      <c r="AH217" s="11" t="e">
        <f>VLOOKUP(Table2[[#This Row],[100m Place Race 2]],Races!$F$3:$G$30,2,0)</f>
        <v>#N/A</v>
      </c>
      <c r="AI217" s="11" t="e">
        <f>Table2[[#This Row],[100m POINTS Race 2]]+Table2[[#This Row],[200m POINTS RACE 2]]+Table2[[#This Row],[500m Points Race 2]]+Table2[[#This Row],[LD Points Race 2]]</f>
        <v>#N/A</v>
      </c>
      <c r="AJ217" s="11"/>
      <c r="AK217" s="9"/>
      <c r="AL217" s="40"/>
      <c r="AM217" s="11"/>
      <c r="AN217" s="40"/>
      <c r="AO217" s="11"/>
      <c r="AP217" s="40"/>
      <c r="AQ217" s="11" t="e">
        <f>VLOOKUP(Table2[[#This Row],[500m Position]],Races!$F$3:$G$30,2,0)</f>
        <v>#N/A</v>
      </c>
      <c r="AR217" s="40"/>
      <c r="AS217" s="11"/>
      <c r="AT217" s="40" t="e">
        <f>VLOOKUP(Table2[[#This Row],[200m Position Race 4]],Races!$F$3:$G$30,2,0)</f>
        <v>#N/A</v>
      </c>
      <c r="AU217" s="11"/>
      <c r="AV217" s="40"/>
      <c r="AW217" s="11" t="e">
        <f>VLOOKUP(Table2[[#This Row],[100m Position Race 4 ]],Races!$F$3:$G$30,2,0)</f>
        <v>#N/A</v>
      </c>
      <c r="AX217" s="11" t="e">
        <f>Table2[[#This Row],[100m Points Race 4 ]]+Table2[[#This Row],[200m Points Race 4]]+Table2[[#This Row],[500m Points]]</f>
        <v>#N/A</v>
      </c>
      <c r="AY217" s="11"/>
      <c r="AZ217" s="11"/>
      <c r="BA217" s="40"/>
      <c r="BB217" s="40"/>
      <c r="BC217" s="11"/>
      <c r="BD217" s="40"/>
      <c r="BE217" s="11"/>
      <c r="BF217" s="40"/>
      <c r="BG217" s="11"/>
      <c r="BH217" s="40"/>
      <c r="BI217" s="11"/>
      <c r="BJ217" s="40"/>
      <c r="BK217" s="11"/>
      <c r="BL217" s="40"/>
      <c r="BM217" s="11"/>
      <c r="BN217" s="40"/>
      <c r="BO217" s="11"/>
      <c r="BP217" s="40"/>
      <c r="BQ217" s="11"/>
      <c r="BR217" s="40"/>
      <c r="BS217" s="11"/>
      <c r="BT217" s="40"/>
      <c r="BU217" s="11"/>
      <c r="BV21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17" s="9">
        <f>Table2[[#This Row],[Final Points race 1]]+Table2[[#This Row],[Final Points race 2]]+Table2[[#This Row],[Final POINTS Race 4 ]]+Table2[[#This Row],[Final POINTS Race 5]]+Table2[[#This Row],[Final POINTS Race 6]]</f>
        <v>0</v>
      </c>
      <c r="BX21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18" spans="1:78" s="42" customFormat="1" ht="16.5" hidden="1" customHeight="1" thickBot="1">
      <c r="A218" s="10">
        <v>14</v>
      </c>
      <c r="B218" s="6" t="s">
        <v>9</v>
      </c>
      <c r="C218" s="185" t="s">
        <v>97</v>
      </c>
      <c r="D218" s="19">
        <v>38292</v>
      </c>
      <c r="E218" s="6" t="s">
        <v>103</v>
      </c>
      <c r="F218" s="6" t="s">
        <v>76</v>
      </c>
      <c r="G218" s="28" t="s">
        <v>18</v>
      </c>
      <c r="H218" s="191"/>
      <c r="I218" s="93" t="e">
        <f>VLOOKUP(Table2[[#This Row],[GCU Number]],'race 5'!$B$2:$G$48,1,0)</f>
        <v>#N/A</v>
      </c>
      <c r="J218" s="11"/>
      <c r="K218" s="7"/>
      <c r="L218" s="126"/>
      <c r="M218" s="11" t="e">
        <f>VLOOKUP(Table2[[#This Row],[LD Place Race1]],Races!$F$3:$G$30,2,0)</f>
        <v>#N/A</v>
      </c>
      <c r="N218" s="11"/>
      <c r="O218" s="11"/>
      <c r="P218" s="11" t="e">
        <f>VLOOKUP(Table2[[#This Row],[500m Place Race1]],Races!$F$3:$G$30,2,0)</f>
        <v>#N/A</v>
      </c>
      <c r="Q218" s="40"/>
      <c r="R218" s="11"/>
      <c r="S218" s="11" t="e">
        <f>VLOOKUP(Table2[[#This Row],[200m Place Race1]],Races!$F$3:$G$30,2,0)</f>
        <v>#N/A</v>
      </c>
      <c r="T218" s="40" t="e">
        <f>Table2[[#This Row],[200m Points1]]+Table2[[#This Row],[500m Points 1]]+Table2[[#This Row],[LD Points1]]</f>
        <v>#N/A</v>
      </c>
      <c r="U218" s="11"/>
      <c r="V218" s="8"/>
      <c r="W218" s="40"/>
      <c r="X218" s="11"/>
      <c r="Y218" s="7" t="e">
        <f>VLOOKUP(Table2[[#This Row],[LD Place Race 2]],Races!$F$3:$G$30,2,0)</f>
        <v>#N/A</v>
      </c>
      <c r="Z218" s="40"/>
      <c r="AA218" s="11"/>
      <c r="AB218" s="7" t="e">
        <f>VLOOKUP(Table2[[#This Row],[500m Place Race 2]],Races!$F$3:$G$30,2,0)</f>
        <v>#N/A</v>
      </c>
      <c r="AC218" s="40"/>
      <c r="AD218" s="11"/>
      <c r="AE218" s="7" t="e">
        <f>VLOOKUP(Table2[[#This Row],[200m Race 2 Place]],Races!$F$3:$G$30,2,0)</f>
        <v>#N/A</v>
      </c>
      <c r="AF218" s="11"/>
      <c r="AG218" s="40"/>
      <c r="AH218" s="11" t="e">
        <f>VLOOKUP(Table2[[#This Row],[100m Place Race 2]],Races!$F$3:$G$30,2,0)</f>
        <v>#N/A</v>
      </c>
      <c r="AI218" s="11" t="e">
        <f>Table2[[#This Row],[100m POINTS Race 2]]+Table2[[#This Row],[200m POINTS RACE 2]]+Table2[[#This Row],[500m Points Race 2]]+Table2[[#This Row],[LD Points Race 2]]</f>
        <v>#N/A</v>
      </c>
      <c r="AJ218" s="11"/>
      <c r="AK218" s="11"/>
      <c r="AL218" s="40"/>
      <c r="AM218" s="11"/>
      <c r="AN218" s="40"/>
      <c r="AO218" s="11"/>
      <c r="AP218" s="40"/>
      <c r="AQ218" s="11" t="e">
        <f>VLOOKUP(Table2[[#This Row],[500m Position]],Races!$F$3:$G$30,2,0)</f>
        <v>#N/A</v>
      </c>
      <c r="AR218" s="40"/>
      <c r="AS218" s="11"/>
      <c r="AT218" s="40" t="e">
        <f>VLOOKUP(Table2[[#This Row],[200m Position Race 4]],Races!$F$3:$G$30,2,0)</f>
        <v>#N/A</v>
      </c>
      <c r="AU218" s="11"/>
      <c r="AV218" s="40"/>
      <c r="AW218" s="11" t="e">
        <f>VLOOKUP(Table2[[#This Row],[100m Position Race 4 ]],Races!$F$3:$G$30,2,0)</f>
        <v>#N/A</v>
      </c>
      <c r="AX218" s="11" t="e">
        <f>Table2[[#This Row],[100m Points Race 4 ]]+Table2[[#This Row],[200m Points Race 4]]+Table2[[#This Row],[500m Points]]</f>
        <v>#N/A</v>
      </c>
      <c r="AY218" s="11"/>
      <c r="AZ218" s="11"/>
      <c r="BA218" s="40"/>
      <c r="BB218" s="40"/>
      <c r="BC218" s="11"/>
      <c r="BD218" s="40"/>
      <c r="BE218" s="11"/>
      <c r="BF218" s="40"/>
      <c r="BG218" s="11"/>
      <c r="BH218" s="40"/>
      <c r="BI218" s="11"/>
      <c r="BJ218" s="40"/>
      <c r="BK218" s="11"/>
      <c r="BL218" s="40"/>
      <c r="BM218" s="11"/>
      <c r="BN218" s="40"/>
      <c r="BO218" s="11"/>
      <c r="BP218" s="40"/>
      <c r="BQ218" s="11"/>
      <c r="BR218" s="40"/>
      <c r="BS218" s="11"/>
      <c r="BT218" s="40"/>
      <c r="BU218" s="11"/>
      <c r="BV21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18" s="9">
        <f>Table2[[#This Row],[Final Points race 1]]+Table2[[#This Row],[Final Points race 2]]+Table2[[#This Row],[Final POINTS Race 4 ]]+Table2[[#This Row],[Final POINTS Race 5]]+Table2[[#This Row],[Final POINTS Race 6]]</f>
        <v>0</v>
      </c>
      <c r="BX21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19" spans="1:78" s="42" customFormat="1" ht="16.5" hidden="1" customHeight="1" thickBot="1">
      <c r="A219" s="10">
        <v>14</v>
      </c>
      <c r="B219" s="6" t="s">
        <v>9</v>
      </c>
      <c r="C219" s="185" t="s">
        <v>192</v>
      </c>
      <c r="D219" s="19">
        <v>38485</v>
      </c>
      <c r="E219" s="6" t="s">
        <v>193</v>
      </c>
      <c r="F219" s="6" t="s">
        <v>76</v>
      </c>
      <c r="G219" s="28" t="s">
        <v>76</v>
      </c>
      <c r="H219" s="191"/>
      <c r="I219" s="93" t="e">
        <f>VLOOKUP(Table2[[#This Row],[GCU Number]],'race 5'!$B$2:$G$48,1,0)</f>
        <v>#N/A</v>
      </c>
      <c r="J219" s="11"/>
      <c r="K219" s="7"/>
      <c r="L219" s="126"/>
      <c r="M219" s="11" t="e">
        <f>VLOOKUP(Table2[[#This Row],[LD Place Race1]],Races!$F$3:$G$30,2,0)</f>
        <v>#N/A</v>
      </c>
      <c r="N219" s="11"/>
      <c r="O219" s="11"/>
      <c r="P219" s="11" t="e">
        <f>VLOOKUP(Table2[[#This Row],[500m Place Race1]],Races!$F$3:$G$30,2,0)</f>
        <v>#N/A</v>
      </c>
      <c r="Q219" s="40"/>
      <c r="R219" s="11"/>
      <c r="S219" s="11" t="e">
        <f>VLOOKUP(Table2[[#This Row],[200m Place Race1]],Races!$F$3:$G$30,2,0)</f>
        <v>#N/A</v>
      </c>
      <c r="T219" s="40" t="e">
        <f>Table2[[#This Row],[200m Points1]]+Table2[[#This Row],[500m Points 1]]+Table2[[#This Row],[LD Points1]]</f>
        <v>#N/A</v>
      </c>
      <c r="U219" s="11"/>
      <c r="V219" s="8"/>
      <c r="W219" s="40"/>
      <c r="X219" s="11"/>
      <c r="Y219" s="7" t="e">
        <f>VLOOKUP(Table2[[#This Row],[LD Place Race 2]],Races!$F$3:$G$30,2,0)</f>
        <v>#N/A</v>
      </c>
      <c r="Z219" s="40"/>
      <c r="AA219" s="11"/>
      <c r="AB219" s="7" t="e">
        <f>VLOOKUP(Table2[[#This Row],[500m Place Race 2]],Races!$F$3:$G$30,2,0)</f>
        <v>#N/A</v>
      </c>
      <c r="AC219" s="40"/>
      <c r="AD219" s="11"/>
      <c r="AE219" s="7" t="e">
        <f>VLOOKUP(Table2[[#This Row],[200m Race 2 Place]],Races!$F$3:$G$30,2,0)</f>
        <v>#N/A</v>
      </c>
      <c r="AF219" s="11"/>
      <c r="AG219" s="40"/>
      <c r="AH219" s="11" t="e">
        <f>VLOOKUP(Table2[[#This Row],[100m Place Race 2]],Races!$F$3:$G$30,2,0)</f>
        <v>#N/A</v>
      </c>
      <c r="AI219" s="11" t="e">
        <f>Table2[[#This Row],[100m POINTS Race 2]]+Table2[[#This Row],[200m POINTS RACE 2]]+Table2[[#This Row],[500m Points Race 2]]+Table2[[#This Row],[LD Points Race 2]]</f>
        <v>#N/A</v>
      </c>
      <c r="AJ219" s="11"/>
      <c r="AK219" s="11"/>
      <c r="AL219" s="40"/>
      <c r="AM219" s="11"/>
      <c r="AN219" s="40"/>
      <c r="AO219" s="11"/>
      <c r="AP219" s="40"/>
      <c r="AQ219" s="11" t="e">
        <f>VLOOKUP(Table2[[#This Row],[500m Position]],Races!$F$3:$G$30,2,0)</f>
        <v>#N/A</v>
      </c>
      <c r="AR219" s="40"/>
      <c r="AS219" s="11"/>
      <c r="AT219" s="40" t="e">
        <f>VLOOKUP(Table2[[#This Row],[200m Position Race 4]],Races!$F$3:$G$30,2,0)</f>
        <v>#N/A</v>
      </c>
      <c r="AU219" s="11"/>
      <c r="AV219" s="40"/>
      <c r="AW219" s="11" t="e">
        <f>VLOOKUP(Table2[[#This Row],[100m Position Race 4 ]],Races!$F$3:$G$30,2,0)</f>
        <v>#N/A</v>
      </c>
      <c r="AX219" s="11" t="e">
        <f>Table2[[#This Row],[100m Points Race 4 ]]+Table2[[#This Row],[200m Points Race 4]]+Table2[[#This Row],[500m Points]]</f>
        <v>#N/A</v>
      </c>
      <c r="AY219" s="11"/>
      <c r="AZ219" s="11"/>
      <c r="BA219" s="40"/>
      <c r="BB219" s="40"/>
      <c r="BC219" s="11"/>
      <c r="BD219" s="40"/>
      <c r="BE219" s="11"/>
      <c r="BF219" s="40"/>
      <c r="BG219" s="11"/>
      <c r="BH219" s="40"/>
      <c r="BI219" s="11"/>
      <c r="BJ219" s="40"/>
      <c r="BK219" s="11"/>
      <c r="BL219" s="40"/>
      <c r="BM219" s="11"/>
      <c r="BN219" s="40"/>
      <c r="BO219" s="11"/>
      <c r="BP219" s="40"/>
      <c r="BQ219" s="11"/>
      <c r="BR219" s="40"/>
      <c r="BS219" s="11"/>
      <c r="BT219" s="40"/>
      <c r="BU219" s="11"/>
      <c r="BV21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19" s="9">
        <f>Table2[[#This Row],[Final Points race 1]]+Table2[[#This Row],[Final Points race 2]]+Table2[[#This Row],[Final POINTS Race 4 ]]+Table2[[#This Row],[Final POINTS Race 5]]+Table2[[#This Row],[Final POINTS Race 6]]</f>
        <v>0</v>
      </c>
      <c r="BX21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1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1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20" spans="1:78" s="42" customFormat="1" ht="16.5" hidden="1" customHeight="1" thickBot="1">
      <c r="A220" s="10">
        <v>14</v>
      </c>
      <c r="B220" s="6" t="s">
        <v>9</v>
      </c>
      <c r="C220" s="185" t="s">
        <v>347</v>
      </c>
      <c r="D220" s="19">
        <v>38402</v>
      </c>
      <c r="E220" s="61" t="s">
        <v>378</v>
      </c>
      <c r="F220" s="61" t="s">
        <v>76</v>
      </c>
      <c r="G220" s="87" t="s">
        <v>44</v>
      </c>
      <c r="H220" s="191"/>
      <c r="I220" s="93" t="e">
        <f>VLOOKUP(Table2[[#This Row],[GCU Number]],'race 5'!$B$2:$G$48,1,0)</f>
        <v>#N/A</v>
      </c>
      <c r="J220" s="11">
        <v>102</v>
      </c>
      <c r="K220" s="57"/>
      <c r="L220" s="126"/>
      <c r="M220" s="11" t="e">
        <f>VLOOKUP(Table2[[#This Row],[LD Place Race1]],Races!$F$3:$G$30,2,0)</f>
        <v>#N/A</v>
      </c>
      <c r="N220" s="11"/>
      <c r="O220" s="11"/>
      <c r="P220" s="11" t="e">
        <f>VLOOKUP(Table2[[#This Row],[500m Place Race1]],Races!$F$3:$G$30,2,0)</f>
        <v>#N/A</v>
      </c>
      <c r="Q220" s="40"/>
      <c r="R220" s="55"/>
      <c r="S220" s="11" t="e">
        <f>VLOOKUP(Table2[[#This Row],[200m Place Race1]],Races!$F$3:$G$30,2,0)</f>
        <v>#N/A</v>
      </c>
      <c r="T220" s="40" t="e">
        <f>Table2[[#This Row],[200m Points1]]+Table2[[#This Row],[500m Points 1]]+Table2[[#This Row],[LD Points1]]</f>
        <v>#N/A</v>
      </c>
      <c r="U220" s="55"/>
      <c r="V220" s="56"/>
      <c r="W220" s="40"/>
      <c r="X220" s="55"/>
      <c r="Y220" s="56" t="e">
        <f>VLOOKUP(Table2[[#This Row],[LD Place Race 2]],Races!$F$3:$G$30,2,0)</f>
        <v>#N/A</v>
      </c>
      <c r="Z220" s="40"/>
      <c r="AA220" s="55"/>
      <c r="AB220" s="56" t="e">
        <f>VLOOKUP(Table2[[#This Row],[500m Place Race 2]],Races!$F$3:$G$30,2,0)</f>
        <v>#N/A</v>
      </c>
      <c r="AC220" s="40"/>
      <c r="AD220" s="55"/>
      <c r="AE220" s="56" t="e">
        <f>VLOOKUP(Table2[[#This Row],[200m Race 2 Place]],Races!$F$3:$G$30,2,0)</f>
        <v>#N/A</v>
      </c>
      <c r="AF220" s="88"/>
      <c r="AG220" s="40"/>
      <c r="AH220" s="55" t="e">
        <f>VLOOKUP(Table2[[#This Row],[100m Place Race 2]],Races!$F$3:$G$30,2,0)</f>
        <v>#N/A</v>
      </c>
      <c r="AI220" s="55" t="e">
        <f>Table2[[#This Row],[100m POINTS Race 2]]+Table2[[#This Row],[200m POINTS RACE 2]]+Table2[[#This Row],[500m Points Race 2]]+Table2[[#This Row],[LD Points Race 2]]</f>
        <v>#N/A</v>
      </c>
      <c r="AJ220" s="55"/>
      <c r="AK220" s="88"/>
      <c r="AL220" s="40"/>
      <c r="AM220" s="55"/>
      <c r="AN220" s="40"/>
      <c r="AO220" s="55"/>
      <c r="AP220" s="40"/>
      <c r="AQ220" s="55" t="e">
        <f>VLOOKUP(Table2[[#This Row],[500m Position]],Races!$F$3:$G$30,2,0)</f>
        <v>#N/A</v>
      </c>
      <c r="AR220" s="40"/>
      <c r="AS220" s="55"/>
      <c r="AT220" s="40" t="e">
        <f>VLOOKUP(Table2[[#This Row],[200m Position Race 4]],Races!$F$3:$G$30,2,0)</f>
        <v>#N/A</v>
      </c>
      <c r="AU220" s="55"/>
      <c r="AV220" s="40"/>
      <c r="AW220" s="55" t="e">
        <f>VLOOKUP(Table2[[#This Row],[100m Position Race 4 ]],Races!$F$3:$G$30,2,0)</f>
        <v>#N/A</v>
      </c>
      <c r="AX220" s="55" t="e">
        <f>Table2[[#This Row],[100m Points Race 4 ]]+Table2[[#This Row],[200m Points Race 4]]+Table2[[#This Row],[500m Points]]</f>
        <v>#N/A</v>
      </c>
      <c r="AY220" s="55"/>
      <c r="AZ220" s="55"/>
      <c r="BA220" s="40"/>
      <c r="BB220" s="40"/>
      <c r="BC220" s="55"/>
      <c r="BD220" s="40"/>
      <c r="BE220" s="55"/>
      <c r="BF220" s="40"/>
      <c r="BG220" s="55"/>
      <c r="BH220" s="40"/>
      <c r="BI220" s="55"/>
      <c r="BJ220" s="40"/>
      <c r="BK220" s="55"/>
      <c r="BL220" s="40"/>
      <c r="BM220" s="55"/>
      <c r="BN220" s="40"/>
      <c r="BO220" s="55"/>
      <c r="BP220" s="40"/>
      <c r="BQ220" s="55"/>
      <c r="BR220" s="40"/>
      <c r="BS220" s="55"/>
      <c r="BT220" s="40"/>
      <c r="BU220" s="55"/>
      <c r="BV22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20" s="9">
        <f>Table2[[#This Row],[Final Points race 1]]+Table2[[#This Row],[Final Points race 2]]+Table2[[#This Row],[Final POINTS Race 4 ]]+Table2[[#This Row],[Final POINTS Race 5]]+Table2[[#This Row],[Final POINTS Race 6]]</f>
        <v>0</v>
      </c>
      <c r="BX2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21" spans="1:78" s="42" customFormat="1" ht="16.5" customHeight="1" thickBot="1">
      <c r="A221" s="10">
        <v>14</v>
      </c>
      <c r="B221" s="10" t="s">
        <v>9</v>
      </c>
      <c r="C221" s="334" t="s">
        <v>2000</v>
      </c>
      <c r="D221" s="19"/>
      <c r="E221" s="10" t="s">
        <v>466</v>
      </c>
      <c r="F221" s="10"/>
      <c r="G221" s="28" t="s">
        <v>13</v>
      </c>
      <c r="H221" s="191"/>
      <c r="I221" s="93"/>
      <c r="J221" s="11"/>
      <c r="K221" s="129"/>
      <c r="L221" s="126"/>
      <c r="M221" s="126"/>
      <c r="N221" s="11"/>
      <c r="O221" s="11"/>
      <c r="P221" s="11"/>
      <c r="Q221" s="129"/>
      <c r="R221" s="126"/>
      <c r="S221" s="126"/>
      <c r="T221" s="306"/>
      <c r="U221" s="126"/>
      <c r="V221" s="298"/>
      <c r="W221" s="306"/>
      <c r="X221" s="126"/>
      <c r="Y221" s="298"/>
      <c r="Z221" s="306"/>
      <c r="AA221" s="126"/>
      <c r="AB221" s="298"/>
      <c r="AC221" s="306"/>
      <c r="AD221" s="126"/>
      <c r="AE221" s="298"/>
      <c r="AF221" s="390"/>
      <c r="AG221" s="306"/>
      <c r="AH221" s="126"/>
      <c r="AI221" s="11"/>
      <c r="AJ221" s="11"/>
      <c r="AK221" s="127"/>
      <c r="AL221" s="306"/>
      <c r="AM221" s="126"/>
      <c r="AN221" s="306"/>
      <c r="AO221" s="126"/>
      <c r="AP221" s="306"/>
      <c r="AQ221" s="126"/>
      <c r="AR221" s="306"/>
      <c r="AS221" s="126"/>
      <c r="AT221" s="306"/>
      <c r="AU221" s="126"/>
      <c r="AV221" s="306"/>
      <c r="AW221" s="126"/>
      <c r="AX221" s="11"/>
      <c r="AY221" s="11"/>
      <c r="AZ221" s="11"/>
      <c r="BA221" s="306"/>
      <c r="BB221" s="306"/>
      <c r="BC221" s="126"/>
      <c r="BD221" s="40" t="s">
        <v>2065</v>
      </c>
      <c r="BE221" s="126">
        <v>5</v>
      </c>
      <c r="BF221" s="306">
        <f>VLOOKUP(Table2[[#This Row],[Total Position Race 6]],Races!$F$3:$G$30,2,0)</f>
        <v>16</v>
      </c>
      <c r="BG221" s="126"/>
      <c r="BH221" s="306"/>
      <c r="BI221" s="126"/>
      <c r="BJ221" s="306"/>
      <c r="BK221" s="126"/>
      <c r="BL221" s="306"/>
      <c r="BM221" s="126"/>
      <c r="BN221" s="306"/>
      <c r="BO221" s="126"/>
      <c r="BP221" s="40"/>
      <c r="BQ221" s="11"/>
      <c r="BR221" s="40"/>
      <c r="BS221" s="11"/>
      <c r="BT221" s="40"/>
      <c r="BU221" s="11"/>
      <c r="BV221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21" s="127">
        <f>Table2[[#This Row],[Final Points race 1]]+Table2[[#This Row],[Final Points race 2]]+Table2[[#This Row],[Final POINTS Race 4 ]]+Table2[[#This Row],[Final POINTS Race 5]]+Table2[[#This Row],[Final POINTS Race 6]]</f>
        <v>16</v>
      </c>
      <c r="BX221" s="9" t="e">
        <f>SMALL(#REF!,1)</f>
        <v>#REF!</v>
      </c>
      <c r="BY22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21" s="117">
        <f>IF(Table2[[#This Row],[Races completed]]=$BZ$1,Table2[[#This Row],[Total Points 2018]]-Table2[[#This Row],[Lowest]],Table2[[#This Row],[Total Points 2018]])</f>
        <v>16</v>
      </c>
    </row>
    <row r="222" spans="1:78" s="42" customFormat="1" ht="16.5" hidden="1" customHeight="1" thickBot="1">
      <c r="A222" s="10">
        <v>14</v>
      </c>
      <c r="B222" s="6" t="s">
        <v>9</v>
      </c>
      <c r="C222" s="185" t="s">
        <v>164</v>
      </c>
      <c r="D222" s="19">
        <v>38139</v>
      </c>
      <c r="E222" s="6" t="s">
        <v>66</v>
      </c>
      <c r="F222" s="10" t="s">
        <v>76</v>
      </c>
      <c r="G222" s="29" t="s">
        <v>44</v>
      </c>
      <c r="H222" s="203"/>
      <c r="I222" s="93" t="e">
        <f>VLOOKUP(Table2[[#This Row],[GCU Number]],'race 5'!$B$2:$G$48,1,0)</f>
        <v>#N/A</v>
      </c>
      <c r="J222" s="11"/>
      <c r="K222" s="211"/>
      <c r="L222" s="126"/>
      <c r="M222" s="11" t="e">
        <f>VLOOKUP(Table2[[#This Row],[LD Place Race1]],Races!$F$3:$G$30,2,0)</f>
        <v>#N/A</v>
      </c>
      <c r="N222" s="11"/>
      <c r="O222" s="11"/>
      <c r="P222" s="11" t="e">
        <f>VLOOKUP(Table2[[#This Row],[500m Place Race1]],Races!$F$3:$G$30,2,0)</f>
        <v>#N/A</v>
      </c>
      <c r="Q222" s="40"/>
      <c r="R222" s="279"/>
      <c r="S222" s="11" t="e">
        <f>VLOOKUP(Table2[[#This Row],[200m Place Race1]],Races!$F$3:$G$30,2,0)</f>
        <v>#N/A</v>
      </c>
      <c r="T222" s="40" t="e">
        <f>Table2[[#This Row],[200m Points1]]+Table2[[#This Row],[500m Points 1]]+Table2[[#This Row],[LD Points1]]</f>
        <v>#N/A</v>
      </c>
      <c r="U222" s="279"/>
      <c r="V222" s="8"/>
      <c r="W222" s="40"/>
      <c r="X222" s="211"/>
      <c r="Y222" s="11" t="e">
        <f>VLOOKUP(Table2[[#This Row],[LD Place Race 2]],Races!$F$3:$G$30,2,0)</f>
        <v>#N/A</v>
      </c>
      <c r="Z222" s="40"/>
      <c r="AA222" s="211"/>
      <c r="AB222" s="11" t="e">
        <f>VLOOKUP(Table2[[#This Row],[500m Place Race 2]],Races!$F$3:$G$30,2,0)</f>
        <v>#N/A</v>
      </c>
      <c r="AC222" s="40"/>
      <c r="AD222" s="211"/>
      <c r="AE222" s="11" t="e">
        <f>VLOOKUP(Table2[[#This Row],[200m Race 2 Place]],Races!$F$3:$G$30,2,0)</f>
        <v>#N/A</v>
      </c>
      <c r="AF222" s="11"/>
      <c r="AG222" s="40"/>
      <c r="AH222" s="279" t="e">
        <f>VLOOKUP(Table2[[#This Row],[100m Place Race 2]],Races!$F$3:$G$30,2,0)</f>
        <v>#N/A</v>
      </c>
      <c r="AI222" s="279" t="e">
        <f>Table2[[#This Row],[100m POINTS Race 2]]+Table2[[#This Row],[200m POINTS RACE 2]]+Table2[[#This Row],[500m Points Race 2]]+Table2[[#This Row],[LD Points Race 2]]</f>
        <v>#N/A</v>
      </c>
      <c r="AJ222" s="279"/>
      <c r="AK222" s="11"/>
      <c r="AL222" s="40"/>
      <c r="AM222" s="279"/>
      <c r="AN222" s="40"/>
      <c r="AO222" s="279"/>
      <c r="AP222" s="40"/>
      <c r="AQ222" s="279" t="e">
        <f>VLOOKUP(Table2[[#This Row],[500m Position]],Races!$F$3:$G$30,2,0)</f>
        <v>#N/A</v>
      </c>
      <c r="AR222" s="40"/>
      <c r="AS222" s="279"/>
      <c r="AT222" s="40" t="e">
        <f>VLOOKUP(Table2[[#This Row],[200m Position Race 4]],Races!$F$3:$G$30,2,0)</f>
        <v>#N/A</v>
      </c>
      <c r="AU222" s="279"/>
      <c r="AV222" s="40"/>
      <c r="AW222" s="279" t="e">
        <f>VLOOKUP(Table2[[#This Row],[100m Position Race 4 ]],Races!$F$3:$G$30,2,0)</f>
        <v>#N/A</v>
      </c>
      <c r="AX222" s="279" t="e">
        <f>Table2[[#This Row],[100m Points Race 4 ]]+Table2[[#This Row],[200m Points Race 4]]+Table2[[#This Row],[500m Points]]</f>
        <v>#N/A</v>
      </c>
      <c r="AY222" s="279"/>
      <c r="AZ222" s="279"/>
      <c r="BA222" s="40"/>
      <c r="BB222" s="40"/>
      <c r="BC222" s="279"/>
      <c r="BD222" s="40"/>
      <c r="BE222" s="279"/>
      <c r="BF222" s="40"/>
      <c r="BG222" s="279"/>
      <c r="BH222" s="40"/>
      <c r="BI222" s="279"/>
      <c r="BJ222" s="40"/>
      <c r="BK222" s="279"/>
      <c r="BL222" s="40"/>
      <c r="BM222" s="279"/>
      <c r="BN222" s="40"/>
      <c r="BO222" s="279"/>
      <c r="BP222" s="40"/>
      <c r="BQ222" s="279"/>
      <c r="BR222" s="40"/>
      <c r="BS222" s="279"/>
      <c r="BT222" s="40"/>
      <c r="BU222" s="279"/>
      <c r="BV22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22" s="9">
        <f>Table2[[#This Row],[Final Points race 1]]+Table2[[#This Row],[Final Points race 2]]+Table2[[#This Row],[Final POINTS Race 4 ]]+Table2[[#This Row],[Final POINTS Race 5]]+Table2[[#This Row],[Final POINTS Race 6]]</f>
        <v>0</v>
      </c>
      <c r="BX2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23" spans="1:78" s="42" customFormat="1" ht="16.5" hidden="1" customHeight="1" thickBot="1">
      <c r="A223" s="6">
        <v>14</v>
      </c>
      <c r="B223" s="137" t="s">
        <v>9</v>
      </c>
      <c r="C223" s="185" t="s">
        <v>1198</v>
      </c>
      <c r="D223" s="19"/>
      <c r="E223" s="10" t="s">
        <v>246</v>
      </c>
      <c r="F223" s="10"/>
      <c r="G223" s="28" t="s">
        <v>13</v>
      </c>
      <c r="H223" s="191"/>
      <c r="I223" s="93" t="e">
        <f>VLOOKUP(Table2[[#This Row],[GCU Number]],'race 5'!$B$2:$G$48,1,0)</f>
        <v>#N/A</v>
      </c>
      <c r="J223" s="11">
        <v>95</v>
      </c>
      <c r="K223" s="40"/>
      <c r="L223" s="11"/>
      <c r="M223" s="11"/>
      <c r="N223" s="11"/>
      <c r="O223" s="11"/>
      <c r="P223" s="11"/>
      <c r="Q223" s="40"/>
      <c r="R223" s="11"/>
      <c r="S223" s="11"/>
      <c r="T223" s="40"/>
      <c r="U223" s="11"/>
      <c r="V223" s="8"/>
      <c r="W223" s="40" t="s">
        <v>1307</v>
      </c>
      <c r="X223" s="11">
        <v>9</v>
      </c>
      <c r="Y223" s="7">
        <f>VLOOKUP(Table2[[#This Row],[LD Place Race 2]],Races!$F$3:$G$30,2,0)</f>
        <v>12</v>
      </c>
      <c r="Z223" s="40" t="s">
        <v>1434</v>
      </c>
      <c r="AA223" s="11">
        <v>11</v>
      </c>
      <c r="AB223" s="7">
        <f>VLOOKUP(Table2[[#This Row],[500m Place Race 2]],Races!$F$3:$G$30,2,0)</f>
        <v>10</v>
      </c>
      <c r="AC223" s="268" t="s">
        <v>1496</v>
      </c>
      <c r="AD223" s="11">
        <v>10</v>
      </c>
      <c r="AE223" s="7">
        <f>VLOOKUP(Table2[[#This Row],[200m Race 2 Place]],Races!$F$3:$G$30,2,0)</f>
        <v>11</v>
      </c>
      <c r="AF223" s="300">
        <v>30.21</v>
      </c>
      <c r="AG223" s="40">
        <v>8</v>
      </c>
      <c r="AH223" s="11">
        <f>VLOOKUP(Table2[[#This Row],[100m Place Race 2]],Races!$F$3:$G$30,2,0)</f>
        <v>13</v>
      </c>
      <c r="AI223" s="11">
        <f>Table2[[#This Row],[100m POINTS Race 2]]+Table2[[#This Row],[200m POINTS RACE 2]]+Table2[[#This Row],[500m Points Race 2]]+Table2[[#This Row],[LD Points Race 2]]</f>
        <v>46</v>
      </c>
      <c r="AJ223" s="11">
        <v>9</v>
      </c>
      <c r="AK223" s="11">
        <f>VLOOKUP(Table2[[#This Row],[Race 2 Overall Position]],Races!$F$3:$G$30,2,0)</f>
        <v>12</v>
      </c>
      <c r="AL223" s="40"/>
      <c r="AM223" s="11"/>
      <c r="AN223" s="40"/>
      <c r="AO223" s="11"/>
      <c r="AP223" s="40"/>
      <c r="AQ223" s="11"/>
      <c r="AR223" s="40"/>
      <c r="AS223" s="11"/>
      <c r="AT223" s="40"/>
      <c r="AU223" s="11"/>
      <c r="AV223" s="40"/>
      <c r="AW223" s="11"/>
      <c r="AX223" s="11"/>
      <c r="AY223" s="11"/>
      <c r="AZ223" s="11"/>
      <c r="BA223" s="40"/>
      <c r="BB223" s="40"/>
      <c r="BC223" s="11"/>
      <c r="BD223" s="40"/>
      <c r="BE223" s="11"/>
      <c r="BF223" s="40"/>
      <c r="BG223" s="11"/>
      <c r="BH223" s="40"/>
      <c r="BI223" s="11"/>
      <c r="BJ223" s="40"/>
      <c r="BK223" s="11"/>
      <c r="BL223" s="40"/>
      <c r="BM223" s="11"/>
      <c r="BN223" s="40"/>
      <c r="BO223" s="11"/>
      <c r="BP223" s="40"/>
      <c r="BQ223" s="11"/>
      <c r="BR223" s="40"/>
      <c r="BS223" s="11"/>
      <c r="BT223" s="40"/>
      <c r="BU223" s="11"/>
      <c r="BV22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23" s="9">
        <f>Table2[[#This Row],[Final Points race 1]]+Table2[[#This Row],[Final Points race 2]]+Table2[[#This Row],[Final POINTS Race 4 ]]+Table2[[#This Row],[Final POINTS Race 5]]+Table2[[#This Row],[Final POINTS Race 6]]</f>
        <v>12</v>
      </c>
      <c r="BX223" s="9" t="e">
        <f>SMALL(#REF!,1)</f>
        <v>#REF!</v>
      </c>
      <c r="BY22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23" s="117">
        <f>IF(Table2[[#This Row],[Races completed]]=$BZ$1,Table2[[#This Row],[Total Points 2018]]-Table2[[#This Row],[Lowest]],Table2[[#This Row],[Total Points 2018]])</f>
        <v>12</v>
      </c>
    </row>
    <row r="224" spans="1:78" s="42" customFormat="1" ht="16.5" hidden="1" customHeight="1" thickBot="1">
      <c r="A224" s="6">
        <v>14</v>
      </c>
      <c r="B224" s="6" t="s">
        <v>9</v>
      </c>
      <c r="C224" s="185" t="s">
        <v>177</v>
      </c>
      <c r="D224" s="19"/>
      <c r="E224" s="12" t="s">
        <v>85</v>
      </c>
      <c r="F224" s="6" t="s">
        <v>76</v>
      </c>
      <c r="G224" s="28" t="s">
        <v>13</v>
      </c>
      <c r="H224" s="191"/>
      <c r="I224" s="93" t="e">
        <f>VLOOKUP(Table2[[#This Row],[GCU Number]],'race 5'!$B$2:$G$48,1,0)</f>
        <v>#N/A</v>
      </c>
      <c r="J224" s="11"/>
      <c r="K224" s="11"/>
      <c r="L224" s="126"/>
      <c r="M224" s="11" t="e">
        <f>VLOOKUP(Table2[[#This Row],[LD Place Race1]],Races!$F$3:$G$30,2,0)</f>
        <v>#N/A</v>
      </c>
      <c r="N224" s="11"/>
      <c r="O224" s="11"/>
      <c r="P224" s="11" t="e">
        <f>VLOOKUP(Table2[[#This Row],[500m Place Race1]],Races!$F$3:$G$30,2,0)</f>
        <v>#N/A</v>
      </c>
      <c r="Q224" s="37"/>
      <c r="R224" s="11"/>
      <c r="S224" s="11" t="e">
        <f>VLOOKUP(Table2[[#This Row],[200m Place Race1]],Races!$F$3:$G$30,2,0)</f>
        <v>#N/A</v>
      </c>
      <c r="T224" s="37" t="e">
        <f>Table2[[#This Row],[200m Points1]]+Table2[[#This Row],[500m Points 1]]+Table2[[#This Row],[LD Points1]]</f>
        <v>#N/A</v>
      </c>
      <c r="U224" s="11"/>
      <c r="V224" s="8"/>
      <c r="W224" s="40"/>
      <c r="X224" s="7"/>
      <c r="Y224" s="11" t="e">
        <f>VLOOKUP(Table2[[#This Row],[LD Place Race 2]],Races!$F$3:$G$30,2,0)</f>
        <v>#N/A</v>
      </c>
      <c r="Z224" s="40"/>
      <c r="AA224" s="7"/>
      <c r="AB224" s="11" t="e">
        <f>VLOOKUP(Table2[[#This Row],[500m Place Race 2]],Races!$F$3:$G$30,2,0)</f>
        <v>#N/A</v>
      </c>
      <c r="AC224" s="40"/>
      <c r="AD224" s="7"/>
      <c r="AE224" s="11" t="e">
        <f>VLOOKUP(Table2[[#This Row],[200m Race 2 Place]],Races!$F$3:$G$30,2,0)</f>
        <v>#N/A</v>
      </c>
      <c r="AF224" s="11"/>
      <c r="AG224" s="40"/>
      <c r="AH224" s="11" t="e">
        <f>VLOOKUP(Table2[[#This Row],[100m Place Race 2]],Races!$F$3:$G$30,2,0)</f>
        <v>#N/A</v>
      </c>
      <c r="AI224" s="11" t="e">
        <f>Table2[[#This Row],[100m POINTS Race 2]]+Table2[[#This Row],[200m POINTS RACE 2]]+Table2[[#This Row],[500m Points Race 2]]+Table2[[#This Row],[LD Points Race 2]]</f>
        <v>#N/A</v>
      </c>
      <c r="AJ224" s="11"/>
      <c r="AK224" s="11"/>
      <c r="AL224" s="37"/>
      <c r="AM224" s="11"/>
      <c r="AN224" s="37"/>
      <c r="AO224" s="11"/>
      <c r="AP224" s="37"/>
      <c r="AQ224" s="11" t="e">
        <f>VLOOKUP(Table2[[#This Row],[500m Position]],Races!$F$3:$G$30,2,0)</f>
        <v>#N/A</v>
      </c>
      <c r="AR224" s="37"/>
      <c r="AS224" s="11"/>
      <c r="AT224" s="37" t="e">
        <f>VLOOKUP(Table2[[#This Row],[200m Position Race 4]],Races!$F$3:$G$30,2,0)</f>
        <v>#N/A</v>
      </c>
      <c r="AU224" s="11"/>
      <c r="AV224" s="37"/>
      <c r="AW224" s="11" t="e">
        <f>VLOOKUP(Table2[[#This Row],[100m Position Race 4 ]],Races!$F$3:$G$30,2,0)</f>
        <v>#N/A</v>
      </c>
      <c r="AX224" s="11" t="e">
        <f>Table2[[#This Row],[100m Points Race 4 ]]+Table2[[#This Row],[200m Points Race 4]]+Table2[[#This Row],[500m Points]]</f>
        <v>#N/A</v>
      </c>
      <c r="AY224" s="11"/>
      <c r="AZ224" s="11"/>
      <c r="BA224" s="37"/>
      <c r="BB224" s="37"/>
      <c r="BC224" s="11"/>
      <c r="BD224" s="37"/>
      <c r="BE224" s="11"/>
      <c r="BF224" s="37"/>
      <c r="BG224" s="11"/>
      <c r="BH224" s="37"/>
      <c r="BI224" s="11"/>
      <c r="BJ224" s="37"/>
      <c r="BK224" s="11"/>
      <c r="BL224" s="37"/>
      <c r="BM224" s="11"/>
      <c r="BN224" s="37"/>
      <c r="BO224" s="11"/>
      <c r="BP224" s="37"/>
      <c r="BQ224" s="11"/>
      <c r="BR224" s="37"/>
      <c r="BS224" s="11"/>
      <c r="BT224" s="37"/>
      <c r="BU224" s="11"/>
      <c r="BV22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24" s="9">
        <f>Table2[[#This Row],[Final Points race 1]]+Table2[[#This Row],[Final Points race 2]]+Table2[[#This Row],[Final POINTS Race 4 ]]+Table2[[#This Row],[Final POINTS Race 5]]+Table2[[#This Row],[Final POINTS Race 6]]</f>
        <v>0</v>
      </c>
      <c r="BX2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25" spans="1:78" s="42" customFormat="1" ht="16.5" customHeight="1">
      <c r="A225" s="10">
        <v>14</v>
      </c>
      <c r="B225" s="6" t="s">
        <v>19</v>
      </c>
      <c r="C225" s="209" t="s">
        <v>143</v>
      </c>
      <c r="D225" s="19">
        <v>38042</v>
      </c>
      <c r="E225" s="6" t="s">
        <v>59</v>
      </c>
      <c r="F225" s="6" t="s">
        <v>76</v>
      </c>
      <c r="G225" s="28" t="s">
        <v>686</v>
      </c>
      <c r="H225" s="191">
        <v>10978</v>
      </c>
      <c r="I225" s="176" t="e">
        <f>VLOOKUP(Table2[[#This Row],[GCU Number]],'race 5'!$B$2:$G$48,1,0)</f>
        <v>#N/A</v>
      </c>
      <c r="J225" s="11">
        <v>133</v>
      </c>
      <c r="K225" s="11" t="s">
        <v>430</v>
      </c>
      <c r="L225" s="11" t="s">
        <v>430</v>
      </c>
      <c r="M225" s="11">
        <f>VLOOKUP(Table2[[#This Row],[LD Place Race1]],Races!$F$3:$G$30,2,0)</f>
        <v>0</v>
      </c>
      <c r="N225" s="11" t="s">
        <v>430</v>
      </c>
      <c r="O225" s="11" t="s">
        <v>430</v>
      </c>
      <c r="P225" s="11">
        <f>VLOOKUP(Table2[[#This Row],[500m Place Race1]],Races!$F$3:$G$30,2,0)</f>
        <v>0</v>
      </c>
      <c r="Q225" s="37" t="s">
        <v>931</v>
      </c>
      <c r="R225" s="11">
        <v>4</v>
      </c>
      <c r="S225" s="11">
        <f>VLOOKUP(Table2[[#This Row],[200m Place Race1]],Races!$F$3:$G$30,2,0)</f>
        <v>17</v>
      </c>
      <c r="T225" s="37">
        <f>Table2[[#This Row],[200m Points1]]+Table2[[#This Row],[500m Points 1]]+Table2[[#This Row],[LD Points1]]</f>
        <v>17</v>
      </c>
      <c r="U225" s="11">
        <v>5</v>
      </c>
      <c r="V225" s="8">
        <f>VLOOKUP(Table2[[#This Row],[Final Place RACE 1]],Races!$F$3:$G$28,2,0)</f>
        <v>16</v>
      </c>
      <c r="W225" s="37"/>
      <c r="X225" s="11"/>
      <c r="Y225" s="7" t="e">
        <f>VLOOKUP(Table2[[#This Row],[LD Place Race 2]],Races!$F$3:$G$30,2,0)</f>
        <v>#N/A</v>
      </c>
      <c r="Z225" s="37"/>
      <c r="AA225" s="11"/>
      <c r="AB225" s="7" t="e">
        <f>VLOOKUP(Table2[[#This Row],[500m Place Race 2]],Races!$F$3:$G$30,2,0)</f>
        <v>#N/A</v>
      </c>
      <c r="AC225" s="37"/>
      <c r="AD225" s="11"/>
      <c r="AE225" s="7" t="e">
        <f>VLOOKUP(Table2[[#This Row],[200m Race 2 Place]],Races!$F$3:$G$30,2,0)</f>
        <v>#N/A</v>
      </c>
      <c r="AF225" s="11"/>
      <c r="AG225" s="37"/>
      <c r="AH225" s="11" t="e">
        <f>VLOOKUP(Table2[[#This Row],[100m Place Race 2]],Races!$F$3:$G$30,2,0)</f>
        <v>#N/A</v>
      </c>
      <c r="AI225" s="11" t="e">
        <f>Table2[[#This Row],[100m POINTS Race 2]]+Table2[[#This Row],[200m POINTS RACE 2]]+Table2[[#This Row],[500m Points Race 2]]+Table2[[#This Row],[LD Points Race 2]]</f>
        <v>#N/A</v>
      </c>
      <c r="AJ225" s="11"/>
      <c r="AK225" s="11"/>
      <c r="AL225" s="37"/>
      <c r="AM225" s="11"/>
      <c r="AN225" s="37"/>
      <c r="AO225" s="11" t="s">
        <v>1697</v>
      </c>
      <c r="AP225" s="37">
        <v>4</v>
      </c>
      <c r="AQ225" s="11">
        <f>VLOOKUP(Table2[[#This Row],[500m Position]],Races!$F$3:$G$30,2,0)</f>
        <v>17</v>
      </c>
      <c r="AR225" s="37" t="s">
        <v>1769</v>
      </c>
      <c r="AS225" s="11">
        <v>4</v>
      </c>
      <c r="AT225" s="37">
        <f>VLOOKUP(Table2[[#This Row],[200m Position Race 4]],Races!$F$3:$G$30,2,0)</f>
        <v>17</v>
      </c>
      <c r="AU225" s="269">
        <v>37.43</v>
      </c>
      <c r="AV225" s="37">
        <v>4</v>
      </c>
      <c r="AW225" s="11">
        <f>VLOOKUP(Table2[[#This Row],[100m Position Race 4 ]],Races!$F$3:$G$30,2,0)</f>
        <v>17</v>
      </c>
      <c r="AX225" s="11">
        <f>Table2[[#This Row],[100m Points Race 4 ]]+Table2[[#This Row],[200m Points Race 4]]+Table2[[#This Row],[500m Points]]</f>
        <v>51</v>
      </c>
      <c r="AY225" s="11">
        <v>4</v>
      </c>
      <c r="AZ225" s="11">
        <f>VLOOKUP(Table2[[#This Row],[Total Position Race 4]],Races!$F$3:$G$30,2,0)</f>
        <v>17</v>
      </c>
      <c r="BA225" s="37"/>
      <c r="BB225" s="37"/>
      <c r="BC225" s="11"/>
      <c r="BD225" s="37" t="s">
        <v>2066</v>
      </c>
      <c r="BE225" s="11">
        <v>5</v>
      </c>
      <c r="BF225" s="37">
        <f>VLOOKUP(Table2[[#This Row],[Total Position Race 6]],Races!$F$3:$G$30,2,0)</f>
        <v>16</v>
      </c>
      <c r="BG225" s="11"/>
      <c r="BH225" s="37"/>
      <c r="BI225" s="11"/>
      <c r="BJ225" s="37"/>
      <c r="BK225" s="11"/>
      <c r="BL225" s="37"/>
      <c r="BM225" s="11"/>
      <c r="BN225" s="37"/>
      <c r="BO225" s="11"/>
      <c r="BP225" s="37"/>
      <c r="BQ225" s="11"/>
      <c r="BR225" s="37"/>
      <c r="BS225" s="11"/>
      <c r="BT225" s="37"/>
      <c r="BU225" s="11"/>
      <c r="BV22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225" s="9">
        <f>Table2[[#This Row],[Final Points race 1]]+Table2[[#This Row],[Final Points race 2]]+Table2[[#This Row],[Final POINTS Race 4 ]]+Table2[[#This Row],[Final POINTS Race 5]]+Table2[[#This Row],[Final POINTS Race 6]]</f>
        <v>49</v>
      </c>
      <c r="BX22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5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49</v>
      </c>
    </row>
    <row r="226" spans="1:78" s="42" customFormat="1" ht="16.5" hidden="1" customHeight="1" thickBot="1">
      <c r="A226" s="10">
        <v>14</v>
      </c>
      <c r="B226" s="6" t="s">
        <v>9</v>
      </c>
      <c r="C226" s="185" t="s">
        <v>25</v>
      </c>
      <c r="D226" s="19">
        <v>38196</v>
      </c>
      <c r="E226" s="124" t="s">
        <v>466</v>
      </c>
      <c r="F226" s="10" t="s">
        <v>76</v>
      </c>
      <c r="G226" s="29" t="s">
        <v>13</v>
      </c>
      <c r="H226" s="191">
        <v>10412</v>
      </c>
      <c r="I226" s="93" t="e">
        <f>VLOOKUP(Table2[[#This Row],[GCU Number]],'race 5'!$B$2:$G$48,1,0)</f>
        <v>#N/A</v>
      </c>
      <c r="J226" s="11"/>
      <c r="K226" s="11"/>
      <c r="L226" s="126"/>
      <c r="M226" s="11" t="e">
        <f>VLOOKUP(Table2[[#This Row],[LD Place Race1]],Races!$F$3:$G$30,2,0)</f>
        <v>#N/A</v>
      </c>
      <c r="N226" s="11"/>
      <c r="O226" s="11"/>
      <c r="P226" s="11" t="e">
        <f>VLOOKUP(Table2[[#This Row],[500m Place Race1]],Races!$F$3:$G$30,2,0)</f>
        <v>#N/A</v>
      </c>
      <c r="Q226" s="37"/>
      <c r="R226" s="11"/>
      <c r="S226" s="11" t="e">
        <f>VLOOKUP(Table2[[#This Row],[200m Place Race1]],Races!$F$3:$G$30,2,0)</f>
        <v>#N/A</v>
      </c>
      <c r="T226" s="37" t="e">
        <f>Table2[[#This Row],[200m Points1]]+Table2[[#This Row],[500m Points 1]]+Table2[[#This Row],[LD Points1]]</f>
        <v>#N/A</v>
      </c>
      <c r="U226" s="11"/>
      <c r="V226" s="8"/>
      <c r="W226" s="37"/>
      <c r="X226" s="11"/>
      <c r="Y226" s="7" t="e">
        <f>VLOOKUP(Table2[[#This Row],[LD Place Race 2]],Races!$F$3:$G$30,2,0)</f>
        <v>#N/A</v>
      </c>
      <c r="Z226" s="37"/>
      <c r="AA226" s="11"/>
      <c r="AB226" s="7" t="e">
        <f>VLOOKUP(Table2[[#This Row],[500m Place Race 2]],Races!$F$3:$G$30,2,0)</f>
        <v>#N/A</v>
      </c>
      <c r="AC226" s="37"/>
      <c r="AD226" s="11"/>
      <c r="AE226" s="7" t="e">
        <f>VLOOKUP(Table2[[#This Row],[200m Race 2 Place]],Races!$F$3:$G$30,2,0)</f>
        <v>#N/A</v>
      </c>
      <c r="AF226" s="11"/>
      <c r="AG226" s="37"/>
      <c r="AH226" s="11" t="e">
        <f>VLOOKUP(Table2[[#This Row],[100m Place Race 2]],Races!$F$3:$G$30,2,0)</f>
        <v>#N/A</v>
      </c>
      <c r="AI226" s="11" t="e">
        <f>Table2[[#This Row],[100m POINTS Race 2]]+Table2[[#This Row],[200m POINTS RACE 2]]+Table2[[#This Row],[500m Points Race 2]]+Table2[[#This Row],[LD Points Race 2]]</f>
        <v>#N/A</v>
      </c>
      <c r="AJ226" s="11"/>
      <c r="AK226" s="11"/>
      <c r="AL226" s="37"/>
      <c r="AM226" s="11"/>
      <c r="AN226" s="37"/>
      <c r="AO226" s="11"/>
      <c r="AP226" s="37"/>
      <c r="AQ226" s="11" t="e">
        <f>VLOOKUP(Table2[[#This Row],[500m Position]],Races!$F$3:$G$30,2,0)</f>
        <v>#N/A</v>
      </c>
      <c r="AR226" s="37"/>
      <c r="AS226" s="11"/>
      <c r="AT226" s="37" t="e">
        <f>VLOOKUP(Table2[[#This Row],[200m Position Race 4]],Races!$F$3:$G$30,2,0)</f>
        <v>#N/A</v>
      </c>
      <c r="AU226" s="11"/>
      <c r="AV226" s="37"/>
      <c r="AW226" s="11" t="e">
        <f>VLOOKUP(Table2[[#This Row],[100m Position Race 4 ]],Races!$F$3:$G$30,2,0)</f>
        <v>#N/A</v>
      </c>
      <c r="AX226" s="11" t="e">
        <f>Table2[[#This Row],[100m Points Race 4 ]]+Table2[[#This Row],[200m Points Race 4]]+Table2[[#This Row],[500m Points]]</f>
        <v>#N/A</v>
      </c>
      <c r="AY226" s="11"/>
      <c r="AZ226" s="11"/>
      <c r="BA226" s="37"/>
      <c r="BB226" s="37"/>
      <c r="BC226" s="11"/>
      <c r="BD226" s="37"/>
      <c r="BE226" s="11"/>
      <c r="BF226" s="37"/>
      <c r="BG226" s="11"/>
      <c r="BH226" s="37"/>
      <c r="BI226" s="11"/>
      <c r="BJ226" s="37"/>
      <c r="BK226" s="11"/>
      <c r="BL226" s="37"/>
      <c r="BM226" s="11"/>
      <c r="BN226" s="37"/>
      <c r="BO226" s="11"/>
      <c r="BP226" s="37"/>
      <c r="BQ226" s="11"/>
      <c r="BR226" s="37"/>
      <c r="BS226" s="11"/>
      <c r="BT226" s="37"/>
      <c r="BU226" s="11"/>
      <c r="BV22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26" s="9">
        <f>Table2[[#This Row],[Final Points race 1]]+Table2[[#This Row],[Final Points race 2]]+Table2[[#This Row],[Final POINTS Race 4 ]]+Table2[[#This Row],[Final POINTS Race 5]]+Table2[[#This Row],[Final POINTS Race 6]]</f>
        <v>0</v>
      </c>
      <c r="BX2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27" spans="1:78" s="42" customFormat="1" ht="16.5" hidden="1" customHeight="1" thickBot="1">
      <c r="A227" s="10">
        <v>14</v>
      </c>
      <c r="B227" s="189" t="s">
        <v>9</v>
      </c>
      <c r="C227" s="185" t="s">
        <v>260</v>
      </c>
      <c r="D227" s="19">
        <v>38435</v>
      </c>
      <c r="E227" s="10" t="s">
        <v>474</v>
      </c>
      <c r="F227" s="6" t="s">
        <v>76</v>
      </c>
      <c r="G227" s="10" t="s">
        <v>24</v>
      </c>
      <c r="H227" s="191"/>
      <c r="I227" s="93" t="e">
        <f>VLOOKUP(Table2[[#This Row],[GCU Number]],'race 5'!$B$2:$G$48,1,0)</f>
        <v>#N/A</v>
      </c>
      <c r="J227" s="11">
        <v>106</v>
      </c>
      <c r="K227" s="7"/>
      <c r="L227" s="126"/>
      <c r="M227" s="11" t="e">
        <f>VLOOKUP(Table2[[#This Row],[LD Place Race1]],Races!$F$3:$G$30,2,0)</f>
        <v>#N/A</v>
      </c>
      <c r="N227" s="11"/>
      <c r="O227" s="11"/>
      <c r="P227" s="11" t="e">
        <f>VLOOKUP(Table2[[#This Row],[500m Place Race1]],Races!$F$3:$G$30,2,0)</f>
        <v>#N/A</v>
      </c>
      <c r="Q227" s="40"/>
      <c r="R227" s="11"/>
      <c r="S227" s="11" t="e">
        <f>VLOOKUP(Table2[[#This Row],[200m Place Race1]],Races!$F$3:$G$30,2,0)</f>
        <v>#N/A</v>
      </c>
      <c r="T227" s="40" t="e">
        <f>Table2[[#This Row],[200m Points1]]+Table2[[#This Row],[500m Points 1]]+Table2[[#This Row],[LD Points1]]</f>
        <v>#N/A</v>
      </c>
      <c r="U227" s="11"/>
      <c r="V227" s="8"/>
      <c r="W227" s="40"/>
      <c r="X227" s="11"/>
      <c r="Y227" s="8" t="e">
        <f>VLOOKUP(Table2[[#This Row],[LD Place Race 2]],Races!$F$3:$G$30,2,0)</f>
        <v>#N/A</v>
      </c>
      <c r="Z227" s="40"/>
      <c r="AA227" s="11"/>
      <c r="AB227" s="8" t="e">
        <f>VLOOKUP(Table2[[#This Row],[500m Place Race 2]],Races!$F$3:$G$30,2,0)</f>
        <v>#N/A</v>
      </c>
      <c r="AC227" s="40"/>
      <c r="AD227" s="11"/>
      <c r="AE227" s="8" t="e">
        <f>VLOOKUP(Table2[[#This Row],[200m Race 2 Place]],Races!$F$3:$G$30,2,0)</f>
        <v>#N/A</v>
      </c>
      <c r="AF227" s="11"/>
      <c r="AG227" s="40"/>
      <c r="AH227" s="11" t="e">
        <f>VLOOKUP(Table2[[#This Row],[100m Place Race 2]],Races!$F$3:$G$30,2,0)</f>
        <v>#N/A</v>
      </c>
      <c r="AI227" s="11" t="e">
        <f>Table2[[#This Row],[100m POINTS Race 2]]+Table2[[#This Row],[200m POINTS RACE 2]]+Table2[[#This Row],[500m Points Race 2]]+Table2[[#This Row],[LD Points Race 2]]</f>
        <v>#N/A</v>
      </c>
      <c r="AJ227" s="11"/>
      <c r="AK227" s="9"/>
      <c r="AL227" s="40"/>
      <c r="AM227" s="11"/>
      <c r="AN227" s="40"/>
      <c r="AO227" s="11"/>
      <c r="AP227" s="40"/>
      <c r="AQ227" s="11" t="e">
        <f>VLOOKUP(Table2[[#This Row],[500m Position]],Races!$F$3:$G$30,2,0)</f>
        <v>#N/A</v>
      </c>
      <c r="AR227" s="40"/>
      <c r="AS227" s="11"/>
      <c r="AT227" s="40" t="e">
        <f>VLOOKUP(Table2[[#This Row],[200m Position Race 4]],Races!$F$3:$G$30,2,0)</f>
        <v>#N/A</v>
      </c>
      <c r="AU227" s="11"/>
      <c r="AV227" s="40"/>
      <c r="AW227" s="11" t="e">
        <f>VLOOKUP(Table2[[#This Row],[100m Position Race 4 ]],Races!$F$3:$G$30,2,0)</f>
        <v>#N/A</v>
      </c>
      <c r="AX227" s="11" t="e">
        <f>Table2[[#This Row],[100m Points Race 4 ]]+Table2[[#This Row],[200m Points Race 4]]+Table2[[#This Row],[500m Points]]</f>
        <v>#N/A</v>
      </c>
      <c r="AY227" s="11"/>
      <c r="AZ227" s="11"/>
      <c r="BA227" s="40"/>
      <c r="BB227" s="40"/>
      <c r="BC227" s="11"/>
      <c r="BD227" s="40"/>
      <c r="BE227" s="11"/>
      <c r="BF227" s="40"/>
      <c r="BG227" s="11"/>
      <c r="BH227" s="40"/>
      <c r="BI227" s="11"/>
      <c r="BJ227" s="40"/>
      <c r="BK227" s="11"/>
      <c r="BL227" s="40"/>
      <c r="BM227" s="11"/>
      <c r="BN227" s="40"/>
      <c r="BO227" s="11"/>
      <c r="BP227" s="40"/>
      <c r="BQ227" s="11"/>
      <c r="BR227" s="40"/>
      <c r="BS227" s="11"/>
      <c r="BT227" s="40"/>
      <c r="BU227" s="11"/>
      <c r="BV22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27" s="9">
        <f>Table2[[#This Row],[Final Points race 1]]+Table2[[#This Row],[Final Points race 2]]+Table2[[#This Row],[Final POINTS Race 4 ]]+Table2[[#This Row],[Final POINTS Race 5]]+Table2[[#This Row],[Final POINTS Race 6]]</f>
        <v>0</v>
      </c>
      <c r="BX22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28" spans="1:78" s="42" customFormat="1" ht="16.5" hidden="1" customHeight="1" thickBot="1">
      <c r="A228" s="10">
        <v>14</v>
      </c>
      <c r="B228" s="6" t="s">
        <v>9</v>
      </c>
      <c r="C228" s="185" t="s">
        <v>366</v>
      </c>
      <c r="D228" s="19">
        <v>38593</v>
      </c>
      <c r="E228" s="366" t="s">
        <v>289</v>
      </c>
      <c r="F228" s="61" t="s">
        <v>76</v>
      </c>
      <c r="G228" s="87" t="s">
        <v>44</v>
      </c>
      <c r="H228" s="191"/>
      <c r="I228" s="93" t="e">
        <f>VLOOKUP(Table2[[#This Row],[GCU Number]],'race 5'!$B$2:$G$48,1,0)</f>
        <v>#N/A</v>
      </c>
      <c r="J228" s="11">
        <v>107</v>
      </c>
      <c r="K228" s="57"/>
      <c r="L228" s="126"/>
      <c r="M228" s="11" t="e">
        <f>VLOOKUP(Table2[[#This Row],[LD Place Race1]],Races!$F$3:$G$30,2,0)</f>
        <v>#N/A</v>
      </c>
      <c r="N228" s="11"/>
      <c r="O228" s="11"/>
      <c r="P228" s="11" t="e">
        <f>VLOOKUP(Table2[[#This Row],[500m Place Race1]],Races!$F$3:$G$30,2,0)</f>
        <v>#N/A</v>
      </c>
      <c r="Q228" s="40"/>
      <c r="R228" s="55"/>
      <c r="S228" s="11" t="e">
        <f>VLOOKUP(Table2[[#This Row],[200m Place Race1]],Races!$F$3:$G$30,2,0)</f>
        <v>#N/A</v>
      </c>
      <c r="T228" s="40" t="e">
        <f>Table2[[#This Row],[200m Points1]]+Table2[[#This Row],[500m Points 1]]+Table2[[#This Row],[LD Points1]]</f>
        <v>#N/A</v>
      </c>
      <c r="U228" s="55"/>
      <c r="V228" s="56"/>
      <c r="W228" s="40"/>
      <c r="X228" s="55"/>
      <c r="Y228" s="56" t="e">
        <f>VLOOKUP(Table2[[#This Row],[LD Place Race 2]],Races!$F$3:$G$30,2,0)</f>
        <v>#N/A</v>
      </c>
      <c r="Z228" s="40"/>
      <c r="AA228" s="55"/>
      <c r="AB228" s="56" t="e">
        <f>VLOOKUP(Table2[[#This Row],[500m Place Race 2]],Races!$F$3:$G$30,2,0)</f>
        <v>#N/A</v>
      </c>
      <c r="AC228" s="40"/>
      <c r="AD228" s="55"/>
      <c r="AE228" s="56" t="e">
        <f>VLOOKUP(Table2[[#This Row],[200m Race 2 Place]],Races!$F$3:$G$30,2,0)</f>
        <v>#N/A</v>
      </c>
      <c r="AF228" s="88"/>
      <c r="AG228" s="40"/>
      <c r="AH228" s="55" t="e">
        <f>VLOOKUP(Table2[[#This Row],[100m Place Race 2]],Races!$F$3:$G$30,2,0)</f>
        <v>#N/A</v>
      </c>
      <c r="AI228" s="55" t="e">
        <f>Table2[[#This Row],[100m POINTS Race 2]]+Table2[[#This Row],[200m POINTS RACE 2]]+Table2[[#This Row],[500m Points Race 2]]+Table2[[#This Row],[LD Points Race 2]]</f>
        <v>#N/A</v>
      </c>
      <c r="AJ228" s="55"/>
      <c r="AK228" s="88"/>
      <c r="AL228" s="40"/>
      <c r="AM228" s="55"/>
      <c r="AN228" s="40"/>
      <c r="AO228" s="55"/>
      <c r="AP228" s="40"/>
      <c r="AQ228" s="55" t="e">
        <f>VLOOKUP(Table2[[#This Row],[500m Position]],Races!$F$3:$G$30,2,0)</f>
        <v>#N/A</v>
      </c>
      <c r="AR228" s="40"/>
      <c r="AS228" s="55"/>
      <c r="AT228" s="40" t="e">
        <f>VLOOKUP(Table2[[#This Row],[200m Position Race 4]],Races!$F$3:$G$30,2,0)</f>
        <v>#N/A</v>
      </c>
      <c r="AU228" s="55"/>
      <c r="AV228" s="40"/>
      <c r="AW228" s="55" t="e">
        <f>VLOOKUP(Table2[[#This Row],[100m Position Race 4 ]],Races!$F$3:$G$30,2,0)</f>
        <v>#N/A</v>
      </c>
      <c r="AX228" s="55" t="e">
        <f>Table2[[#This Row],[100m Points Race 4 ]]+Table2[[#This Row],[200m Points Race 4]]+Table2[[#This Row],[500m Points]]</f>
        <v>#N/A</v>
      </c>
      <c r="AY228" s="55"/>
      <c r="AZ228" s="55"/>
      <c r="BA228" s="40"/>
      <c r="BB228" s="40"/>
      <c r="BC228" s="55"/>
      <c r="BD228" s="40"/>
      <c r="BE228" s="55"/>
      <c r="BF228" s="40"/>
      <c r="BG228" s="55"/>
      <c r="BH228" s="40"/>
      <c r="BI228" s="55"/>
      <c r="BJ228" s="40"/>
      <c r="BK228" s="55"/>
      <c r="BL228" s="40"/>
      <c r="BM228" s="55"/>
      <c r="BN228" s="40"/>
      <c r="BO228" s="55"/>
      <c r="BP228" s="40"/>
      <c r="BQ228" s="55"/>
      <c r="BR228" s="40"/>
      <c r="BS228" s="55"/>
      <c r="BT228" s="40"/>
      <c r="BU228" s="55"/>
      <c r="BV22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28" s="9">
        <f>Table2[[#This Row],[Final Points race 1]]+Table2[[#This Row],[Final Points race 2]]+Table2[[#This Row],[Final POINTS Race 4 ]]+Table2[[#This Row],[Final POINTS Race 5]]+Table2[[#This Row],[Final POINTS Race 6]]</f>
        <v>0</v>
      </c>
      <c r="BX22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29" spans="1:78" s="42" customFormat="1" ht="16.5" hidden="1" customHeight="1" thickBot="1">
      <c r="A229" s="10">
        <v>14</v>
      </c>
      <c r="B229" s="189" t="s">
        <v>9</v>
      </c>
      <c r="C229" s="185" t="s">
        <v>457</v>
      </c>
      <c r="D229" s="19">
        <v>38433</v>
      </c>
      <c r="E229" s="10" t="s">
        <v>378</v>
      </c>
      <c r="F229" s="61" t="s">
        <v>76</v>
      </c>
      <c r="G229" s="10" t="s">
        <v>24</v>
      </c>
      <c r="H229" s="201"/>
      <c r="I229" s="93" t="e">
        <f>VLOOKUP(Table2[[#This Row],[GCU Number]],'race 5'!$B$2:$G$48,1,0)</f>
        <v>#N/A</v>
      </c>
      <c r="J229" s="11">
        <v>72</v>
      </c>
      <c r="K229" s="7"/>
      <c r="L229" s="126"/>
      <c r="M229" s="11" t="e">
        <f>VLOOKUP(Table2[[#This Row],[LD Place Race1]],Races!$F$3:$G$30,2,0)</f>
        <v>#N/A</v>
      </c>
      <c r="N229" s="11"/>
      <c r="O229" s="11"/>
      <c r="P229" s="11" t="e">
        <f>VLOOKUP(Table2[[#This Row],[500m Place Race1]],Races!$F$3:$G$30,2,0)</f>
        <v>#N/A</v>
      </c>
      <c r="Q229" s="84"/>
      <c r="R229" s="11"/>
      <c r="S229" s="11" t="e">
        <f>VLOOKUP(Table2[[#This Row],[200m Place Race1]],Races!$F$3:$G$30,2,0)</f>
        <v>#N/A</v>
      </c>
      <c r="T229" s="84" t="e">
        <f>Table2[[#This Row],[200m Points1]]+Table2[[#This Row],[500m Points 1]]+Table2[[#This Row],[LD Points1]]</f>
        <v>#N/A</v>
      </c>
      <c r="U229" s="11"/>
      <c r="V229" s="8"/>
      <c r="W229" s="84"/>
      <c r="X229" s="11"/>
      <c r="Y229" s="8" t="e">
        <f>VLOOKUP(Table2[[#This Row],[LD Place Race 2]],Races!$F$3:$G$30,2,0)</f>
        <v>#N/A</v>
      </c>
      <c r="Z229" s="84"/>
      <c r="AA229" s="11"/>
      <c r="AB229" s="8" t="e">
        <f>VLOOKUP(Table2[[#This Row],[500m Place Race 2]],Races!$F$3:$G$30,2,0)</f>
        <v>#N/A</v>
      </c>
      <c r="AC229" s="84"/>
      <c r="AD229" s="11"/>
      <c r="AE229" s="8" t="e">
        <f>VLOOKUP(Table2[[#This Row],[200m Race 2 Place]],Races!$F$3:$G$30,2,0)</f>
        <v>#N/A</v>
      </c>
      <c r="AF229" s="11"/>
      <c r="AG229" s="84"/>
      <c r="AH229" s="11" t="e">
        <f>VLOOKUP(Table2[[#This Row],[100m Place Race 2]],Races!$F$3:$G$30,2,0)</f>
        <v>#N/A</v>
      </c>
      <c r="AI229" s="11" t="e">
        <f>Table2[[#This Row],[100m POINTS Race 2]]+Table2[[#This Row],[200m POINTS RACE 2]]+Table2[[#This Row],[500m Points Race 2]]+Table2[[#This Row],[LD Points Race 2]]</f>
        <v>#N/A</v>
      </c>
      <c r="AJ229" s="11"/>
      <c r="AK229" s="95"/>
      <c r="AL229" s="84"/>
      <c r="AM229" s="11"/>
      <c r="AN229" s="84"/>
      <c r="AO229" s="11"/>
      <c r="AP229" s="84"/>
      <c r="AQ229" s="11" t="e">
        <f>VLOOKUP(Table2[[#This Row],[500m Position]],Races!$F$3:$G$30,2,0)</f>
        <v>#N/A</v>
      </c>
      <c r="AR229" s="84"/>
      <c r="AS229" s="11"/>
      <c r="AT229" s="84" t="e">
        <f>VLOOKUP(Table2[[#This Row],[200m Position Race 4]],Races!$F$3:$G$30,2,0)</f>
        <v>#N/A</v>
      </c>
      <c r="AU229" s="11"/>
      <c r="AV229" s="84"/>
      <c r="AW229" s="11" t="e">
        <f>VLOOKUP(Table2[[#This Row],[100m Position Race 4 ]],Races!$F$3:$G$30,2,0)</f>
        <v>#N/A</v>
      </c>
      <c r="AX229" s="11" t="e">
        <f>Table2[[#This Row],[100m Points Race 4 ]]+Table2[[#This Row],[200m Points Race 4]]+Table2[[#This Row],[500m Points]]</f>
        <v>#N/A</v>
      </c>
      <c r="AY229" s="11"/>
      <c r="AZ229" s="11"/>
      <c r="BA229" s="84"/>
      <c r="BB229" s="84"/>
      <c r="BC229" s="7"/>
      <c r="BD229" s="84"/>
      <c r="BE229" s="11"/>
      <c r="BF229" s="84"/>
      <c r="BG229" s="11"/>
      <c r="BH229" s="84"/>
      <c r="BI229" s="11"/>
      <c r="BJ229" s="84"/>
      <c r="BK229" s="11"/>
      <c r="BL229" s="84"/>
      <c r="BM229" s="11"/>
      <c r="BN229" s="84"/>
      <c r="BO229" s="11"/>
      <c r="BP229" s="84"/>
      <c r="BQ229" s="11"/>
      <c r="BR229" s="84"/>
      <c r="BS229" s="11"/>
      <c r="BT229" s="84"/>
      <c r="BU229" s="11"/>
      <c r="BV22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29" s="9">
        <f>Table2[[#This Row],[Final Points race 1]]+Table2[[#This Row],[Final Points race 2]]+Table2[[#This Row],[Final POINTS Race 4 ]]+Table2[[#This Row],[Final POINTS Race 5]]+Table2[[#This Row],[Final POINTS Race 6]]</f>
        <v>0</v>
      </c>
      <c r="BX22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2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2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0" spans="1:78" s="42" customFormat="1" ht="16.5" hidden="1" customHeight="1" thickBot="1">
      <c r="A230" s="10">
        <v>14</v>
      </c>
      <c r="B230" s="6" t="s">
        <v>9</v>
      </c>
      <c r="C230" s="185" t="s">
        <v>456</v>
      </c>
      <c r="D230" s="19">
        <v>38355</v>
      </c>
      <c r="E230" s="10" t="s">
        <v>378</v>
      </c>
      <c r="F230" s="61" t="s">
        <v>76</v>
      </c>
      <c r="G230" s="10" t="s">
        <v>24</v>
      </c>
      <c r="H230" s="201"/>
      <c r="I230" s="93" t="e">
        <f>VLOOKUP(Table2[[#This Row],[GCU Number]],'race 5'!$B$2:$G$48,1,0)</f>
        <v>#N/A</v>
      </c>
      <c r="J230" s="11">
        <v>147</v>
      </c>
      <c r="K230" s="7"/>
      <c r="L230" s="126"/>
      <c r="M230" s="11" t="e">
        <f>VLOOKUP(Table2[[#This Row],[LD Place Race1]],Races!$F$3:$G$30,2,0)</f>
        <v>#N/A</v>
      </c>
      <c r="N230" s="11"/>
      <c r="O230" s="11"/>
      <c r="P230" s="11" t="e">
        <f>VLOOKUP(Table2[[#This Row],[500m Place Race1]],Races!$F$3:$G$30,2,0)</f>
        <v>#N/A</v>
      </c>
      <c r="Q230" s="84"/>
      <c r="R230" s="11"/>
      <c r="S230" s="11" t="e">
        <f>VLOOKUP(Table2[[#This Row],[200m Place Race1]],Races!$F$3:$G$30,2,0)</f>
        <v>#N/A</v>
      </c>
      <c r="T230" s="84" t="e">
        <f>Table2[[#This Row],[200m Points1]]+Table2[[#This Row],[500m Points 1]]+Table2[[#This Row],[LD Points1]]</f>
        <v>#N/A</v>
      </c>
      <c r="U230" s="11"/>
      <c r="V230" s="8"/>
      <c r="W230" s="84"/>
      <c r="X230" s="7"/>
      <c r="Y230" s="9" t="e">
        <f>VLOOKUP(Table2[[#This Row],[LD Place Race 2]],Races!$F$3:$G$30,2,0)</f>
        <v>#N/A</v>
      </c>
      <c r="Z230" s="84"/>
      <c r="AA230" s="7"/>
      <c r="AB230" s="9" t="e">
        <f>VLOOKUP(Table2[[#This Row],[500m Place Race 2]],Races!$F$3:$G$30,2,0)</f>
        <v>#N/A</v>
      </c>
      <c r="AC230" s="84"/>
      <c r="AD230" s="7"/>
      <c r="AE230" s="9" t="e">
        <f>VLOOKUP(Table2[[#This Row],[200m Race 2 Place]],Races!$F$3:$G$30,2,0)</f>
        <v>#N/A</v>
      </c>
      <c r="AF230" s="9"/>
      <c r="AG230" s="84"/>
      <c r="AH230" s="11" t="e">
        <f>VLOOKUP(Table2[[#This Row],[100m Place Race 2]],Races!$F$3:$G$30,2,0)</f>
        <v>#N/A</v>
      </c>
      <c r="AI230" s="11" t="e">
        <f>Table2[[#This Row],[100m POINTS Race 2]]+Table2[[#This Row],[200m POINTS RACE 2]]+Table2[[#This Row],[500m Points Race 2]]+Table2[[#This Row],[LD Points Race 2]]</f>
        <v>#N/A</v>
      </c>
      <c r="AJ230" s="11"/>
      <c r="AK230" s="9"/>
      <c r="AL230" s="84"/>
      <c r="AM230" s="11"/>
      <c r="AN230" s="84"/>
      <c r="AO230" s="11"/>
      <c r="AP230" s="84"/>
      <c r="AQ230" s="11" t="e">
        <f>VLOOKUP(Table2[[#This Row],[500m Position]],Races!$F$3:$G$30,2,0)</f>
        <v>#N/A</v>
      </c>
      <c r="AR230" s="84"/>
      <c r="AS230" s="11"/>
      <c r="AT230" s="84" t="e">
        <f>VLOOKUP(Table2[[#This Row],[200m Position Race 4]],Races!$F$3:$G$30,2,0)</f>
        <v>#N/A</v>
      </c>
      <c r="AU230" s="11"/>
      <c r="AV230" s="84"/>
      <c r="AW230" s="11" t="e">
        <f>VLOOKUP(Table2[[#This Row],[100m Position Race 4 ]],Races!$F$3:$G$30,2,0)</f>
        <v>#N/A</v>
      </c>
      <c r="AX230" s="11" t="e">
        <f>Table2[[#This Row],[100m Points Race 4 ]]+Table2[[#This Row],[200m Points Race 4]]+Table2[[#This Row],[500m Points]]</f>
        <v>#N/A</v>
      </c>
      <c r="AY230" s="11"/>
      <c r="AZ230" s="11"/>
      <c r="BA230" s="84"/>
      <c r="BB230" s="84"/>
      <c r="BC230" s="11"/>
      <c r="BD230" s="84"/>
      <c r="BE230" s="11"/>
      <c r="BF230" s="84"/>
      <c r="BG230" s="11"/>
      <c r="BH230" s="84"/>
      <c r="BI230" s="11"/>
      <c r="BJ230" s="84"/>
      <c r="BK230" s="11"/>
      <c r="BL230" s="84"/>
      <c r="BM230" s="11"/>
      <c r="BN230" s="84"/>
      <c r="BO230" s="11"/>
      <c r="BP230" s="84"/>
      <c r="BQ230" s="11"/>
      <c r="BR230" s="84"/>
      <c r="BS230" s="11"/>
      <c r="BT230" s="84"/>
      <c r="BU230" s="11"/>
      <c r="BV23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30" s="9">
        <f>Table2[[#This Row],[Final Points race 1]]+Table2[[#This Row],[Final Points race 2]]+Table2[[#This Row],[Final POINTS Race 4 ]]+Table2[[#This Row],[Final POINTS Race 5]]+Table2[[#This Row],[Final POINTS Race 6]]</f>
        <v>0</v>
      </c>
      <c r="BX2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3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1" spans="1:78" s="42" customFormat="1" ht="16.5" customHeight="1" thickBot="1">
      <c r="A231" s="10">
        <v>14</v>
      </c>
      <c r="B231" s="6" t="s">
        <v>9</v>
      </c>
      <c r="C231" s="334" t="s">
        <v>2001</v>
      </c>
      <c r="D231" s="19"/>
      <c r="E231" s="10"/>
      <c r="F231" s="10"/>
      <c r="G231" s="29" t="s">
        <v>44</v>
      </c>
      <c r="H231" s="191"/>
      <c r="I231" s="93"/>
      <c r="J231" s="11"/>
      <c r="K231" s="129"/>
      <c r="L231" s="126"/>
      <c r="M231" s="126"/>
      <c r="N231" s="11"/>
      <c r="O231" s="11"/>
      <c r="P231" s="11"/>
      <c r="Q231" s="129"/>
      <c r="R231" s="126"/>
      <c r="S231" s="126"/>
      <c r="T231" s="306"/>
      <c r="U231" s="126"/>
      <c r="V231" s="298"/>
      <c r="W231" s="306"/>
      <c r="X231" s="126"/>
      <c r="Y231" s="298"/>
      <c r="Z231" s="306"/>
      <c r="AA231" s="126"/>
      <c r="AB231" s="298"/>
      <c r="AC231" s="306"/>
      <c r="AD231" s="126"/>
      <c r="AE231" s="298"/>
      <c r="AF231" s="126"/>
      <c r="AG231" s="306"/>
      <c r="AH231" s="126"/>
      <c r="AI231" s="11"/>
      <c r="AJ231" s="11"/>
      <c r="AK231" s="127"/>
      <c r="AL231" s="306"/>
      <c r="AM231" s="126"/>
      <c r="AN231" s="306"/>
      <c r="AO231" s="126"/>
      <c r="AP231" s="306"/>
      <c r="AQ231" s="126"/>
      <c r="AR231" s="306"/>
      <c r="AS231" s="126"/>
      <c r="AT231" s="306"/>
      <c r="AU231" s="126"/>
      <c r="AV231" s="306"/>
      <c r="AW231" s="126"/>
      <c r="AX231" s="11"/>
      <c r="AY231" s="11"/>
      <c r="AZ231" s="11"/>
      <c r="BA231" s="306"/>
      <c r="BB231" s="306"/>
      <c r="BC231" s="126"/>
      <c r="BD231" s="40" t="s">
        <v>2067</v>
      </c>
      <c r="BE231" s="126">
        <v>6</v>
      </c>
      <c r="BF231" s="306">
        <f>VLOOKUP(Table2[[#This Row],[Total Position Race 6]],Races!$F$3:$G$30,2,0)</f>
        <v>15</v>
      </c>
      <c r="BG231" s="126"/>
      <c r="BH231" s="306"/>
      <c r="BI231" s="126"/>
      <c r="BJ231" s="306"/>
      <c r="BK231" s="126"/>
      <c r="BL231" s="306"/>
      <c r="BM231" s="126"/>
      <c r="BN231" s="306"/>
      <c r="BO231" s="126"/>
      <c r="BP231" s="40"/>
      <c r="BQ231" s="11"/>
      <c r="BR231" s="40"/>
      <c r="BS231" s="11"/>
      <c r="BT231" s="40"/>
      <c r="BU231" s="11"/>
      <c r="BV231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31" s="127">
        <f>Table2[[#This Row],[Final Points race 1]]+Table2[[#This Row],[Final Points race 2]]+Table2[[#This Row],[Final POINTS Race 4 ]]+Table2[[#This Row],[Final POINTS Race 5]]+Table2[[#This Row],[Final POINTS Race 6]]</f>
        <v>15</v>
      </c>
      <c r="BX231" s="9" t="e">
        <f>SMALL(#REF!,1)</f>
        <v>#REF!</v>
      </c>
      <c r="BY23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31" s="117">
        <f>IF(Table2[[#This Row],[Races completed]]=$BZ$1,Table2[[#This Row],[Total Points 2018]]-Table2[[#This Row],[Lowest]],Table2[[#This Row],[Total Points 2018]])</f>
        <v>15</v>
      </c>
    </row>
    <row r="232" spans="1:78" s="42" customFormat="1" ht="16.5" hidden="1" customHeight="1" thickBot="1">
      <c r="A232" s="10">
        <v>14</v>
      </c>
      <c r="B232" s="6" t="s">
        <v>9</v>
      </c>
      <c r="C232" s="185" t="s">
        <v>300</v>
      </c>
      <c r="D232" s="19">
        <v>38187</v>
      </c>
      <c r="E232" s="52" t="s">
        <v>289</v>
      </c>
      <c r="F232" s="6" t="s">
        <v>76</v>
      </c>
      <c r="G232" s="28" t="s">
        <v>44</v>
      </c>
      <c r="H232" s="191"/>
      <c r="I232" s="93" t="e">
        <f>VLOOKUP(Table2[[#This Row],[GCU Number]],'race 5'!$B$2:$G$48,1,0)</f>
        <v>#N/A</v>
      </c>
      <c r="J232" s="11"/>
      <c r="K232" s="7"/>
      <c r="L232" s="126"/>
      <c r="M232" s="11" t="e">
        <f>VLOOKUP(Table2[[#This Row],[LD Place Race1]],Races!$F$3:$G$30,2,0)</f>
        <v>#N/A</v>
      </c>
      <c r="N232" s="11"/>
      <c r="O232" s="11"/>
      <c r="P232" s="11" t="e">
        <f>VLOOKUP(Table2[[#This Row],[500m Place Race1]],Races!$F$3:$G$30,2,0)</f>
        <v>#N/A</v>
      </c>
      <c r="Q232" s="40"/>
      <c r="R232" s="11"/>
      <c r="S232" s="11" t="e">
        <f>VLOOKUP(Table2[[#This Row],[200m Place Race1]],Races!$F$3:$G$30,2,0)</f>
        <v>#N/A</v>
      </c>
      <c r="T232" s="40" t="e">
        <f>Table2[[#This Row],[200m Points1]]+Table2[[#This Row],[500m Points 1]]+Table2[[#This Row],[LD Points1]]</f>
        <v>#N/A</v>
      </c>
      <c r="U232" s="11"/>
      <c r="V232" s="8"/>
      <c r="W232" s="40"/>
      <c r="X232" s="11"/>
      <c r="Y232" s="8" t="e">
        <f>VLOOKUP(Table2[[#This Row],[LD Place Race 2]],Races!$F$3:$G$30,2,0)</f>
        <v>#N/A</v>
      </c>
      <c r="Z232" s="40"/>
      <c r="AA232" s="11"/>
      <c r="AB232" s="8" t="e">
        <f>VLOOKUP(Table2[[#This Row],[500m Place Race 2]],Races!$F$3:$G$30,2,0)</f>
        <v>#N/A</v>
      </c>
      <c r="AC232" s="40"/>
      <c r="AD232" s="11"/>
      <c r="AE232" s="8" t="e">
        <f>VLOOKUP(Table2[[#This Row],[200m Race 2 Place]],Races!$F$3:$G$30,2,0)</f>
        <v>#N/A</v>
      </c>
      <c r="AF232" s="9"/>
      <c r="AG232" s="40"/>
      <c r="AH232" s="11" t="e">
        <f>VLOOKUP(Table2[[#This Row],[100m Place Race 2]],Races!$F$3:$G$30,2,0)</f>
        <v>#N/A</v>
      </c>
      <c r="AI232" s="11" t="e">
        <f>Table2[[#This Row],[100m POINTS Race 2]]+Table2[[#This Row],[200m POINTS RACE 2]]+Table2[[#This Row],[500m Points Race 2]]+Table2[[#This Row],[LD Points Race 2]]</f>
        <v>#N/A</v>
      </c>
      <c r="AJ232" s="11"/>
      <c r="AK232" s="9"/>
      <c r="AL232" s="40"/>
      <c r="AM232" s="11"/>
      <c r="AN232" s="40"/>
      <c r="AO232" s="11"/>
      <c r="AP232" s="40"/>
      <c r="AQ232" s="11" t="e">
        <f>VLOOKUP(Table2[[#This Row],[500m Position]],Races!$F$3:$G$30,2,0)</f>
        <v>#N/A</v>
      </c>
      <c r="AR232" s="40"/>
      <c r="AS232" s="11"/>
      <c r="AT232" s="40" t="e">
        <f>VLOOKUP(Table2[[#This Row],[200m Position Race 4]],Races!$F$3:$G$30,2,0)</f>
        <v>#N/A</v>
      </c>
      <c r="AU232" s="11"/>
      <c r="AV232" s="40"/>
      <c r="AW232" s="11" t="e">
        <f>VLOOKUP(Table2[[#This Row],[100m Position Race 4 ]],Races!$F$3:$G$30,2,0)</f>
        <v>#N/A</v>
      </c>
      <c r="AX232" s="11" t="e">
        <f>Table2[[#This Row],[100m Points Race 4 ]]+Table2[[#This Row],[200m Points Race 4]]+Table2[[#This Row],[500m Points]]</f>
        <v>#N/A</v>
      </c>
      <c r="AY232" s="11"/>
      <c r="AZ232" s="11"/>
      <c r="BA232" s="40"/>
      <c r="BB232" s="40"/>
      <c r="BC232" s="11"/>
      <c r="BD232" s="40"/>
      <c r="BE232" s="11"/>
      <c r="BF232" s="40"/>
      <c r="BG232" s="11"/>
      <c r="BH232" s="40"/>
      <c r="BI232" s="11"/>
      <c r="BJ232" s="40"/>
      <c r="BK232" s="11"/>
      <c r="BL232" s="40"/>
      <c r="BM232" s="11"/>
      <c r="BN232" s="40"/>
      <c r="BO232" s="11"/>
      <c r="BP232" s="40"/>
      <c r="BQ232" s="11"/>
      <c r="BR232" s="40"/>
      <c r="BS232" s="11"/>
      <c r="BT232" s="40"/>
      <c r="BU232" s="11"/>
      <c r="BV23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32" s="9">
        <f>Table2[[#This Row],[Final Points race 1]]+Table2[[#This Row],[Final Points race 2]]+Table2[[#This Row],[Final POINTS Race 4 ]]+Table2[[#This Row],[Final POINTS Race 5]]+Table2[[#This Row],[Final POINTS Race 6]]</f>
        <v>0</v>
      </c>
      <c r="BX2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3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3" spans="1:78" s="42" customFormat="1" ht="16.5" hidden="1" customHeight="1" thickBot="1">
      <c r="A233" s="6">
        <v>14</v>
      </c>
      <c r="B233" s="189" t="s">
        <v>9</v>
      </c>
      <c r="C233" s="185" t="s">
        <v>1622</v>
      </c>
      <c r="D233" s="19">
        <v>38826</v>
      </c>
      <c r="E233" s="124" t="s">
        <v>466</v>
      </c>
      <c r="F233" s="64" t="s">
        <v>76</v>
      </c>
      <c r="G233" s="10" t="s">
        <v>13</v>
      </c>
      <c r="H233" s="201">
        <v>10807</v>
      </c>
      <c r="I233" s="93">
        <f>VLOOKUP(Table2[[#This Row],[GCU Number]],'race 5'!$B$2:$G$48,1,0)</f>
        <v>10807</v>
      </c>
      <c r="J233" s="11">
        <v>29</v>
      </c>
      <c r="K233" s="84"/>
      <c r="L233" s="11"/>
      <c r="M233" s="11"/>
      <c r="N233" s="11"/>
      <c r="O233" s="11"/>
      <c r="P233" s="11"/>
      <c r="Q233" s="84"/>
      <c r="R233" s="11"/>
      <c r="S233" s="11"/>
      <c r="T233" s="84"/>
      <c r="U233" s="11"/>
      <c r="V233" s="8"/>
      <c r="W233" s="40"/>
      <c r="X233" s="7"/>
      <c r="Y233" s="9"/>
      <c r="Z233" s="40"/>
      <c r="AA233" s="7"/>
      <c r="AB233" s="9"/>
      <c r="AC233" s="40"/>
      <c r="AD233" s="7"/>
      <c r="AE233" s="9"/>
      <c r="AF233" s="79"/>
      <c r="AG233" s="40"/>
      <c r="AH233" s="11"/>
      <c r="AI233" s="11"/>
      <c r="AJ233" s="11"/>
      <c r="AK233" s="9"/>
      <c r="AL233" s="84"/>
      <c r="AM233" s="11"/>
      <c r="AN233" s="84"/>
      <c r="AO233" s="11" t="s">
        <v>424</v>
      </c>
      <c r="AP233" s="84"/>
      <c r="AQ233" s="11"/>
      <c r="AR233" s="84" t="s">
        <v>1764</v>
      </c>
      <c r="AS233" s="11">
        <v>6</v>
      </c>
      <c r="AT233" s="84">
        <f>VLOOKUP(Table2[[#This Row],[200m Position Race 4]],Races!$F$3:$G$30,2,0)</f>
        <v>15</v>
      </c>
      <c r="AU233" s="269">
        <v>38.799999999999997</v>
      </c>
      <c r="AV233" s="84">
        <v>8</v>
      </c>
      <c r="AW233" s="11">
        <f>VLOOKUP(Table2[[#This Row],[100m Position Race 4 ]],Races!$F$3:$G$30,2,0)</f>
        <v>13</v>
      </c>
      <c r="AX233" s="11">
        <f>Table2[[#This Row],[100m Points Race 4 ]]+Table2[[#This Row],[200m Points Race 4]]+Table2[[#This Row],[500m Points]]</f>
        <v>28</v>
      </c>
      <c r="AY233" s="11">
        <v>12</v>
      </c>
      <c r="AZ233" s="11">
        <f>VLOOKUP(Table2[[#This Row],[Total Position Race 4]],Races!$F$3:$G$30,2,0)</f>
        <v>9</v>
      </c>
      <c r="BA233" s="84"/>
      <c r="BB233" s="84"/>
      <c r="BC233" s="11"/>
      <c r="BD233" s="84"/>
      <c r="BE233" s="11"/>
      <c r="BF233" s="84"/>
      <c r="BG233" s="11"/>
      <c r="BH233" s="84"/>
      <c r="BI233" s="11"/>
      <c r="BJ233" s="84"/>
      <c r="BK233" s="11"/>
      <c r="BL233" s="84"/>
      <c r="BM233" s="11"/>
      <c r="BN233" s="84"/>
      <c r="BO233" s="11"/>
      <c r="BP233" s="84"/>
      <c r="BQ233" s="11"/>
      <c r="BR233" s="84"/>
      <c r="BS233" s="11"/>
      <c r="BT233" s="84"/>
      <c r="BU233" s="11"/>
      <c r="BV23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233" s="9">
        <f>Table2[[#This Row],[Final Points race 1]]+Table2[[#This Row],[Final Points race 2]]+Table2[[#This Row],[Final POINTS Race 4 ]]+Table2[[#This Row],[Final POINTS Race 5]]+Table2[[#This Row],[Final POINTS Race 6]]</f>
        <v>9</v>
      </c>
      <c r="BX233" s="9" t="e">
        <f>SMALL(#REF!,1)</f>
        <v>#REF!</v>
      </c>
      <c r="BY23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33" s="117">
        <f>IF(Table2[[#This Row],[Races completed]]=$BZ$1,Table2[[#This Row],[Total Points 2018]]-Table2[[#This Row],[Lowest]],Table2[[#This Row],[Total Points 2018]])</f>
        <v>9</v>
      </c>
    </row>
    <row r="234" spans="1:78" s="42" customFormat="1" ht="16.5" hidden="1" customHeight="1" thickBot="1">
      <c r="A234" s="10">
        <v>14</v>
      </c>
      <c r="B234" s="189" t="s">
        <v>9</v>
      </c>
      <c r="C234" s="185" t="s">
        <v>415</v>
      </c>
      <c r="D234" s="19">
        <v>38547</v>
      </c>
      <c r="E234" s="10" t="s">
        <v>469</v>
      </c>
      <c r="F234" s="10" t="s">
        <v>76</v>
      </c>
      <c r="G234" s="10" t="s">
        <v>75</v>
      </c>
      <c r="H234" s="201">
        <v>10107</v>
      </c>
      <c r="I234" s="93" t="e">
        <f>VLOOKUP(Table2[[#This Row],[GCU Number]],'race 5'!$B$2:$G$48,1,0)</f>
        <v>#N/A</v>
      </c>
      <c r="J234" s="11">
        <v>133</v>
      </c>
      <c r="K234" s="294"/>
      <c r="L234" s="126"/>
      <c r="M234" s="11" t="e">
        <f>VLOOKUP(Table2[[#This Row],[LD Place Race1]],Races!$F$3:$G$30,2,0)</f>
        <v>#N/A</v>
      </c>
      <c r="N234" s="11"/>
      <c r="O234" s="11"/>
      <c r="P234" s="11" t="e">
        <f>VLOOKUP(Table2[[#This Row],[500m Place Race1]],Races!$F$3:$G$30,2,0)</f>
        <v>#N/A</v>
      </c>
      <c r="Q234" s="7"/>
      <c r="R234" s="294"/>
      <c r="S234" s="11" t="e">
        <f>VLOOKUP(Table2[[#This Row],[200m Place Race1]],Races!$F$3:$G$30,2,0)</f>
        <v>#N/A</v>
      </c>
      <c r="T234" s="7" t="e">
        <f>Table2[[#This Row],[200m Points1]]+Table2[[#This Row],[500m Points 1]]+Table2[[#This Row],[LD Points1]]</f>
        <v>#N/A</v>
      </c>
      <c r="U234" s="294"/>
      <c r="V234" s="59"/>
      <c r="W234" s="7"/>
      <c r="X234" s="60"/>
      <c r="Y234" s="9" t="e">
        <f>VLOOKUP(Table2[[#This Row],[LD Place Race 2]],Races!$F$3:$G$30,2,0)</f>
        <v>#N/A</v>
      </c>
      <c r="Z234" s="7"/>
      <c r="AA234" s="60"/>
      <c r="AB234" s="9" t="e">
        <f>VLOOKUP(Table2[[#This Row],[500m Place Race 2]],Races!$F$3:$G$30,2,0)</f>
        <v>#N/A</v>
      </c>
      <c r="AC234" s="7"/>
      <c r="AD234" s="60"/>
      <c r="AE234" s="9" t="e">
        <f>VLOOKUP(Table2[[#This Row],[200m Race 2 Place]],Races!$F$3:$G$30,2,0)</f>
        <v>#N/A</v>
      </c>
      <c r="AF234" s="11"/>
      <c r="AG234" s="7"/>
      <c r="AH234" s="294" t="e">
        <f>VLOOKUP(Table2[[#This Row],[100m Place Race 2]],Races!$F$3:$G$30,2,0)</f>
        <v>#N/A</v>
      </c>
      <c r="AI234" s="294" t="e">
        <f>Table2[[#This Row],[100m POINTS Race 2]]+Table2[[#This Row],[200m POINTS RACE 2]]+Table2[[#This Row],[500m Points Race 2]]+Table2[[#This Row],[LD Points Race 2]]</f>
        <v>#N/A</v>
      </c>
      <c r="AJ234" s="294"/>
      <c r="AK234" s="9"/>
      <c r="AL234" s="7"/>
      <c r="AM234" s="294"/>
      <c r="AN234" s="7"/>
      <c r="AO234" s="294"/>
      <c r="AP234" s="7"/>
      <c r="AQ234" s="294" t="e">
        <f>VLOOKUP(Table2[[#This Row],[500m Position]],Races!$F$3:$G$30,2,0)</f>
        <v>#N/A</v>
      </c>
      <c r="AR234" s="7"/>
      <c r="AS234" s="294"/>
      <c r="AT234" s="7" t="e">
        <f>VLOOKUP(Table2[[#This Row],[200m Position Race 4]],Races!$F$3:$G$30,2,0)</f>
        <v>#N/A</v>
      </c>
      <c r="AU234" s="294"/>
      <c r="AV234" s="7"/>
      <c r="AW234" s="294" t="e">
        <f>VLOOKUP(Table2[[#This Row],[100m Position Race 4 ]],Races!$F$3:$G$30,2,0)</f>
        <v>#N/A</v>
      </c>
      <c r="AX234" s="294" t="e">
        <f>Table2[[#This Row],[100m Points Race 4 ]]+Table2[[#This Row],[200m Points Race 4]]+Table2[[#This Row],[500m Points]]</f>
        <v>#N/A</v>
      </c>
      <c r="AY234" s="294"/>
      <c r="AZ234" s="294"/>
      <c r="BA234" s="7"/>
      <c r="BB234" s="7"/>
      <c r="BC234" s="294"/>
      <c r="BD234" s="7"/>
      <c r="BE234" s="294"/>
      <c r="BF234" s="7"/>
      <c r="BG234" s="294"/>
      <c r="BH234" s="7"/>
      <c r="BI234" s="294"/>
      <c r="BJ234" s="7"/>
      <c r="BK234" s="294"/>
      <c r="BL234" s="7"/>
      <c r="BM234" s="294"/>
      <c r="BN234" s="7"/>
      <c r="BO234" s="294"/>
      <c r="BP234" s="7"/>
      <c r="BQ234" s="294"/>
      <c r="BR234" s="7"/>
      <c r="BS234" s="294"/>
      <c r="BT234" s="7"/>
      <c r="BU234" s="294"/>
      <c r="BV23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34" s="9">
        <f>Table2[[#This Row],[Final Points race 1]]+Table2[[#This Row],[Final Points race 2]]+Table2[[#This Row],[Final POINTS Race 4 ]]+Table2[[#This Row],[Final POINTS Race 5]]+Table2[[#This Row],[Final POINTS Race 6]]</f>
        <v>0</v>
      </c>
      <c r="BX23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3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3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5" spans="1:78" s="42" customFormat="1" ht="16.5" hidden="1" customHeight="1" thickBot="1">
      <c r="A235" s="10">
        <v>14</v>
      </c>
      <c r="B235" s="6" t="s">
        <v>9</v>
      </c>
      <c r="C235" s="185" t="s">
        <v>530</v>
      </c>
      <c r="D235" s="124"/>
      <c r="E235" s="124" t="s">
        <v>76</v>
      </c>
      <c r="F235" s="124" t="s">
        <v>76</v>
      </c>
      <c r="G235" s="124" t="s">
        <v>18</v>
      </c>
      <c r="H235" s="199">
        <v>2116</v>
      </c>
      <c r="I235" s="93" t="e">
        <f>VLOOKUP(Table2[[#This Row],[GCU Number]],'race 5'!$B$2:$G$48,1,0)</f>
        <v>#N/A</v>
      </c>
      <c r="J235" s="7"/>
      <c r="K235" s="101"/>
      <c r="L235" s="278"/>
      <c r="M235" s="100"/>
      <c r="N235" s="100"/>
      <c r="O235" s="100"/>
      <c r="P235" s="100" t="e">
        <f>VLOOKUP(Table2[[#This Row],[500m Place Race1]],Races!$F$3:$G$30,2,0)</f>
        <v>#N/A</v>
      </c>
      <c r="Q235" s="105"/>
      <c r="R235" s="101"/>
      <c r="S235" s="100"/>
      <c r="T235" s="105" t="e">
        <f>Table2[[#This Row],[200m Points1]]+Table2[[#This Row],[500m Points 1]]+Table2[[#This Row],[LD Points1]]</f>
        <v>#N/A</v>
      </c>
      <c r="U235" s="101"/>
      <c r="V235" s="102"/>
      <c r="W235" s="105"/>
      <c r="X235" s="101"/>
      <c r="Y235" s="102" t="e">
        <f>VLOOKUP(Table2[[#This Row],[LD Place Race 2]],Races!$F$3:$G$30,2,0)</f>
        <v>#N/A</v>
      </c>
      <c r="Z235" s="105"/>
      <c r="AA235" s="101"/>
      <c r="AB235" s="102" t="e">
        <f>VLOOKUP(Table2[[#This Row],[500m Place Race 2]],Races!$F$3:$G$30,2,0)</f>
        <v>#N/A</v>
      </c>
      <c r="AC235" s="105"/>
      <c r="AD235" s="101"/>
      <c r="AE235" s="102" t="e">
        <f>VLOOKUP(Table2[[#This Row],[200m Race 2 Place]],Races!$F$3:$G$30,2,0)</f>
        <v>#N/A</v>
      </c>
      <c r="AF235" s="100"/>
      <c r="AG235" s="105"/>
      <c r="AH235" s="101" t="e">
        <f>VLOOKUP(Table2[[#This Row],[100m Place Race 2]],Races!$F$3:$G$30,2,0)</f>
        <v>#N/A</v>
      </c>
      <c r="AI235" s="100" t="e">
        <f>Table2[[#This Row],[100m POINTS Race 2]]+Table2[[#This Row],[200m POINTS RACE 2]]+Table2[[#This Row],[500m Points Race 2]]+Table2[[#This Row],[LD Points Race 2]]</f>
        <v>#N/A</v>
      </c>
      <c r="AJ235" s="100"/>
      <c r="AK235" s="103"/>
      <c r="AL235" s="105"/>
      <c r="AM235" s="101"/>
      <c r="AN235" s="105"/>
      <c r="AO235" s="101"/>
      <c r="AP235" s="105"/>
      <c r="AQ235" s="101" t="e">
        <f>VLOOKUP(Table2[[#This Row],[500m Position]],Races!$F$3:$G$30,2,0)</f>
        <v>#N/A</v>
      </c>
      <c r="AR235" s="105"/>
      <c r="AS235" s="101"/>
      <c r="AT235" s="105" t="e">
        <f>VLOOKUP(Table2[[#This Row],[200m Position Race 4]],Races!$F$3:$G$30,2,0)</f>
        <v>#N/A</v>
      </c>
      <c r="AU235" s="101"/>
      <c r="AV235" s="105"/>
      <c r="AW235" s="101" t="e">
        <f>VLOOKUP(Table2[[#This Row],[100m Position Race 4 ]],Races!$F$3:$G$30,2,0)</f>
        <v>#N/A</v>
      </c>
      <c r="AX235" s="101" t="e">
        <f>Table2[[#This Row],[100m Points Race 4 ]]+Table2[[#This Row],[200m Points Race 4]]+Table2[[#This Row],[500m Points]]</f>
        <v>#N/A</v>
      </c>
      <c r="AY235" s="101"/>
      <c r="AZ235" s="101"/>
      <c r="BA235" s="105"/>
      <c r="BB235" s="105"/>
      <c r="BC235" s="101"/>
      <c r="BD235" s="105"/>
      <c r="BE235" s="101"/>
      <c r="BF235" s="105"/>
      <c r="BG235" s="101"/>
      <c r="BH235" s="105"/>
      <c r="BI235" s="101"/>
      <c r="BJ235" s="105"/>
      <c r="BK235" s="101"/>
      <c r="BL235" s="105"/>
      <c r="BM235" s="101"/>
      <c r="BN235" s="105"/>
      <c r="BO235" s="101"/>
      <c r="BP235" s="105"/>
      <c r="BQ235" s="101"/>
      <c r="BR235" s="105"/>
      <c r="BS235" s="101"/>
      <c r="BT235" s="105"/>
      <c r="BU235" s="101"/>
      <c r="BV23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35" s="9">
        <f>Table2[[#This Row],[Final Points race 1]]+Table2[[#This Row],[Final Points race 2]]+Table2[[#This Row],[Final POINTS Race 4 ]]+Table2[[#This Row],[Final POINTS Race 5]]+Table2[[#This Row],[Final POINTS Race 6]]</f>
        <v>0</v>
      </c>
      <c r="BX23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3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3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6" spans="1:78" s="42" customFormat="1" ht="16.5" hidden="1" customHeight="1" thickBot="1">
      <c r="A236" s="71">
        <v>14</v>
      </c>
      <c r="B236" s="6" t="s">
        <v>9</v>
      </c>
      <c r="C236" s="185" t="s">
        <v>511</v>
      </c>
      <c r="D236" s="82"/>
      <c r="E236" s="61" t="s">
        <v>376</v>
      </c>
      <c r="F236" s="61" t="s">
        <v>76</v>
      </c>
      <c r="G236" s="28" t="s">
        <v>44</v>
      </c>
      <c r="H236" s="191"/>
      <c r="I236" s="93" t="e">
        <f>VLOOKUP(Table2[[#This Row],[GCU Number]],'race 5'!$B$2:$G$48,1,0)</f>
        <v>#N/A</v>
      </c>
      <c r="J236" s="7">
        <v>47</v>
      </c>
      <c r="K236" s="57"/>
      <c r="L236" s="278"/>
      <c r="M236" s="11" t="e">
        <f>VLOOKUP(Table2[[#This Row],[LD Place Race1]],Races!$F$3:$G$30,2,0)</f>
        <v>#N/A</v>
      </c>
      <c r="N236" s="11"/>
      <c r="O236" s="11"/>
      <c r="P236" s="11" t="e">
        <f>VLOOKUP(Table2[[#This Row],[500m Place Race1]],Races!$F$3:$G$30,2,0)</f>
        <v>#N/A</v>
      </c>
      <c r="Q236" s="40"/>
      <c r="R236" s="57"/>
      <c r="S236" s="11" t="e">
        <f>VLOOKUP(Table2[[#This Row],[200m Place Race1]],Races!$F$3:$G$30,2,0)</f>
        <v>#N/A</v>
      </c>
      <c r="T236" s="40" t="e">
        <f>Table2[[#This Row],[200m Points1]]+Table2[[#This Row],[500m Points 1]]+Table2[[#This Row],[LD Points1]]</f>
        <v>#N/A</v>
      </c>
      <c r="U236" s="57"/>
      <c r="V236" s="56"/>
      <c r="W236" s="40"/>
      <c r="X236" s="57"/>
      <c r="Y236" s="56" t="e">
        <f>VLOOKUP(Table2[[#This Row],[LD Place Race 2]],Races!$F$3:$G$30,2,0)</f>
        <v>#N/A</v>
      </c>
      <c r="Z236" s="40"/>
      <c r="AA236" s="57"/>
      <c r="AB236" s="56" t="e">
        <f>VLOOKUP(Table2[[#This Row],[500m Place Race 2]],Races!$F$3:$G$30,2,0)</f>
        <v>#N/A</v>
      </c>
      <c r="AC236" s="40"/>
      <c r="AD236" s="57"/>
      <c r="AE236" s="56" t="e">
        <f>VLOOKUP(Table2[[#This Row],[200m Race 2 Place]],Races!$F$3:$G$30,2,0)</f>
        <v>#N/A</v>
      </c>
      <c r="AF236" s="88"/>
      <c r="AG236" s="40"/>
      <c r="AH236" s="57" t="e">
        <f>VLOOKUP(Table2[[#This Row],[100m Place Race 2]],Races!$F$3:$G$30,2,0)</f>
        <v>#N/A</v>
      </c>
      <c r="AI236" s="55" t="e">
        <f>Table2[[#This Row],[100m POINTS Race 2]]+Table2[[#This Row],[200m POINTS RACE 2]]+Table2[[#This Row],[500m Points Race 2]]+Table2[[#This Row],[LD Points Race 2]]</f>
        <v>#N/A</v>
      </c>
      <c r="AJ236" s="55"/>
      <c r="AK236" s="88"/>
      <c r="AL236" s="40"/>
      <c r="AM236" s="57"/>
      <c r="AN236" s="40"/>
      <c r="AO236" s="57"/>
      <c r="AP236" s="40"/>
      <c r="AQ236" s="57" t="e">
        <f>VLOOKUP(Table2[[#This Row],[500m Position]],Races!$F$3:$G$30,2,0)</f>
        <v>#N/A</v>
      </c>
      <c r="AR236" s="40"/>
      <c r="AS236" s="57"/>
      <c r="AT236" s="40" t="e">
        <f>VLOOKUP(Table2[[#This Row],[200m Position Race 4]],Races!$F$3:$G$30,2,0)</f>
        <v>#N/A</v>
      </c>
      <c r="AU236" s="57"/>
      <c r="AV236" s="40"/>
      <c r="AW236" s="57" t="e">
        <f>VLOOKUP(Table2[[#This Row],[100m Position Race 4 ]],Races!$F$3:$G$30,2,0)</f>
        <v>#N/A</v>
      </c>
      <c r="AX236" s="57" t="e">
        <f>Table2[[#This Row],[100m Points Race 4 ]]+Table2[[#This Row],[200m Points Race 4]]+Table2[[#This Row],[500m Points]]</f>
        <v>#N/A</v>
      </c>
      <c r="AY236" s="57"/>
      <c r="AZ236" s="57"/>
      <c r="BA236" s="40"/>
      <c r="BB236" s="40"/>
      <c r="BC236" s="57"/>
      <c r="BD236" s="40"/>
      <c r="BE236" s="57"/>
      <c r="BF236" s="40"/>
      <c r="BG236" s="57"/>
      <c r="BH236" s="40"/>
      <c r="BI236" s="57"/>
      <c r="BJ236" s="40"/>
      <c r="BK236" s="57"/>
      <c r="BL236" s="40"/>
      <c r="BM236" s="57"/>
      <c r="BN236" s="40"/>
      <c r="BO236" s="57"/>
      <c r="BP236" s="40"/>
      <c r="BQ236" s="57"/>
      <c r="BR236" s="40"/>
      <c r="BS236" s="57"/>
      <c r="BT236" s="40"/>
      <c r="BU236" s="57"/>
      <c r="BV23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36" s="9">
        <f>Table2[[#This Row],[Final Points race 1]]+Table2[[#This Row],[Final Points race 2]]+Table2[[#This Row],[Final POINTS Race 4 ]]+Table2[[#This Row],[Final POINTS Race 5]]+Table2[[#This Row],[Final POINTS Race 6]]</f>
        <v>0</v>
      </c>
      <c r="BX2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3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7" spans="1:78" s="42" customFormat="1" ht="16.5" hidden="1" customHeight="1" thickBot="1">
      <c r="A237" s="10">
        <v>14</v>
      </c>
      <c r="B237" s="6" t="s">
        <v>9</v>
      </c>
      <c r="C237" s="185" t="s">
        <v>341</v>
      </c>
      <c r="D237" s="19">
        <v>38187</v>
      </c>
      <c r="E237" s="52" t="s">
        <v>289</v>
      </c>
      <c r="F237" s="61" t="s">
        <v>76</v>
      </c>
      <c r="G237" s="87" t="s">
        <v>44</v>
      </c>
      <c r="H237" s="191"/>
      <c r="I237" s="93" t="e">
        <f>VLOOKUP(Table2[[#This Row],[GCU Number]],'race 5'!$B$2:$G$48,1,0)</f>
        <v>#N/A</v>
      </c>
      <c r="J237" s="7">
        <v>116</v>
      </c>
      <c r="K237" s="57"/>
      <c r="L237" s="278"/>
      <c r="M237" s="11" t="e">
        <f>VLOOKUP(Table2[[#This Row],[LD Place Race1]],Races!$F$3:$G$30,2,0)</f>
        <v>#N/A</v>
      </c>
      <c r="N237" s="11"/>
      <c r="O237" s="11"/>
      <c r="P237" s="11" t="e">
        <f>VLOOKUP(Table2[[#This Row],[500m Place Race1]],Races!$F$3:$G$30,2,0)</f>
        <v>#N/A</v>
      </c>
      <c r="Q237" s="40"/>
      <c r="R237" s="57"/>
      <c r="S237" s="11" t="e">
        <f>VLOOKUP(Table2[[#This Row],[200m Place Race1]],Races!$F$3:$G$30,2,0)</f>
        <v>#N/A</v>
      </c>
      <c r="T237" s="40" t="e">
        <f>Table2[[#This Row],[200m Points1]]+Table2[[#This Row],[500m Points 1]]+Table2[[#This Row],[LD Points1]]</f>
        <v>#N/A</v>
      </c>
      <c r="U237" s="57"/>
      <c r="V237" s="56"/>
      <c r="W237" s="40"/>
      <c r="X237" s="57"/>
      <c r="Y237" s="88" t="e">
        <f>VLOOKUP(Table2[[#This Row],[LD Place Race 2]],Races!$F$3:$G$30,2,0)</f>
        <v>#N/A</v>
      </c>
      <c r="Z237" s="40"/>
      <c r="AA237" s="57"/>
      <c r="AB237" s="88" t="e">
        <f>VLOOKUP(Table2[[#This Row],[500m Place Race 2]],Races!$F$3:$G$30,2,0)</f>
        <v>#N/A</v>
      </c>
      <c r="AC237" s="40"/>
      <c r="AD237" s="57"/>
      <c r="AE237" s="88" t="e">
        <f>VLOOKUP(Table2[[#This Row],[200m Race 2 Place]],Races!$F$3:$G$30,2,0)</f>
        <v>#N/A</v>
      </c>
      <c r="AF237" s="88"/>
      <c r="AG237" s="40"/>
      <c r="AH237" s="55" t="e">
        <f>VLOOKUP(Table2[[#This Row],[100m Place Race 2]],Races!$F$3:$G$30,2,0)</f>
        <v>#N/A</v>
      </c>
      <c r="AI237" s="55" t="e">
        <f>Table2[[#This Row],[100m POINTS Race 2]]+Table2[[#This Row],[200m POINTS RACE 2]]+Table2[[#This Row],[500m Points Race 2]]+Table2[[#This Row],[LD Points Race 2]]</f>
        <v>#N/A</v>
      </c>
      <c r="AJ237" s="55"/>
      <c r="AK237" s="88"/>
      <c r="AL237" s="40"/>
      <c r="AM237" s="57"/>
      <c r="AN237" s="40"/>
      <c r="AO237" s="57"/>
      <c r="AP237" s="40"/>
      <c r="AQ237" s="57" t="e">
        <f>VLOOKUP(Table2[[#This Row],[500m Position]],Races!$F$3:$G$30,2,0)</f>
        <v>#N/A</v>
      </c>
      <c r="AR237" s="40"/>
      <c r="AS237" s="57"/>
      <c r="AT237" s="40" t="e">
        <f>VLOOKUP(Table2[[#This Row],[200m Position Race 4]],Races!$F$3:$G$30,2,0)</f>
        <v>#N/A</v>
      </c>
      <c r="AU237" s="57"/>
      <c r="AV237" s="40"/>
      <c r="AW237" s="57" t="e">
        <f>VLOOKUP(Table2[[#This Row],[100m Position Race 4 ]],Races!$F$3:$G$30,2,0)</f>
        <v>#N/A</v>
      </c>
      <c r="AX237" s="57" t="e">
        <f>Table2[[#This Row],[100m Points Race 4 ]]+Table2[[#This Row],[200m Points Race 4]]+Table2[[#This Row],[500m Points]]</f>
        <v>#N/A</v>
      </c>
      <c r="AY237" s="57"/>
      <c r="AZ237" s="57"/>
      <c r="BA237" s="40"/>
      <c r="BB237" s="40"/>
      <c r="BC237" s="57"/>
      <c r="BD237" s="40"/>
      <c r="BE237" s="57"/>
      <c r="BF237" s="40"/>
      <c r="BG237" s="57"/>
      <c r="BH237" s="40"/>
      <c r="BI237" s="57"/>
      <c r="BJ237" s="40"/>
      <c r="BK237" s="57"/>
      <c r="BL237" s="40"/>
      <c r="BM237" s="57"/>
      <c r="BN237" s="40"/>
      <c r="BO237" s="57"/>
      <c r="BP237" s="40"/>
      <c r="BQ237" s="57"/>
      <c r="BR237" s="40"/>
      <c r="BS237" s="57"/>
      <c r="BT237" s="40"/>
      <c r="BU237" s="57"/>
      <c r="BV23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37" s="9">
        <f>Table2[[#This Row],[Final Points race 1]]+Table2[[#This Row],[Final Points race 2]]+Table2[[#This Row],[Final POINTS Race 4 ]]+Table2[[#This Row],[Final POINTS Race 5]]+Table2[[#This Row],[Final POINTS Race 6]]</f>
        <v>0</v>
      </c>
      <c r="BX2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3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8" spans="1:78" s="42" customFormat="1" ht="16.5" hidden="1" customHeight="1" thickBot="1">
      <c r="A238" s="10">
        <v>14</v>
      </c>
      <c r="B238" s="189" t="s">
        <v>9</v>
      </c>
      <c r="C238" s="185" t="s">
        <v>512</v>
      </c>
      <c r="D238" s="19">
        <v>37989</v>
      </c>
      <c r="E238" s="52" t="s">
        <v>303</v>
      </c>
      <c r="F238" s="6" t="s">
        <v>76</v>
      </c>
      <c r="G238" s="28" t="s">
        <v>44</v>
      </c>
      <c r="H238" s="191"/>
      <c r="I238" s="93" t="e">
        <f>VLOOKUP(Table2[[#This Row],[GCU Number]],'race 5'!$B$2:$G$48,1,0)</f>
        <v>#N/A</v>
      </c>
      <c r="J238" s="11">
        <v>53</v>
      </c>
      <c r="K238" s="11"/>
      <c r="L238" s="126"/>
      <c r="M238" s="11" t="e">
        <f>VLOOKUP(Table2[[#This Row],[LD Place Race1]],Races!$F$3:$G$30,2,0)</f>
        <v>#N/A</v>
      </c>
      <c r="N238" s="11"/>
      <c r="O238" s="11"/>
      <c r="P238" s="11" t="e">
        <f>VLOOKUP(Table2[[#This Row],[500m Place Race1]],Races!$F$3:$G$30,2,0)</f>
        <v>#N/A</v>
      </c>
      <c r="Q238" s="37"/>
      <c r="R238" s="11"/>
      <c r="S238" s="11" t="e">
        <f>VLOOKUP(Table2[[#This Row],[200m Place Race1]],Races!$F$3:$G$30,2,0)</f>
        <v>#N/A</v>
      </c>
      <c r="T238" s="37" t="e">
        <f>Table2[[#This Row],[200m Points1]]+Table2[[#This Row],[500m Points 1]]+Table2[[#This Row],[LD Points1]]</f>
        <v>#N/A</v>
      </c>
      <c r="U238" s="11"/>
      <c r="V238" s="8"/>
      <c r="W238" s="37"/>
      <c r="X238" s="11"/>
      <c r="Y238" s="8" t="e">
        <f>VLOOKUP(Table2[[#This Row],[LD Place Race 2]],Races!$F$3:$G$30,2,0)</f>
        <v>#N/A</v>
      </c>
      <c r="Z238" s="37"/>
      <c r="AA238" s="11"/>
      <c r="AB238" s="8" t="e">
        <f>VLOOKUP(Table2[[#This Row],[500m Place Race 2]],Races!$F$3:$G$30,2,0)</f>
        <v>#N/A</v>
      </c>
      <c r="AC238" s="37"/>
      <c r="AD238" s="11"/>
      <c r="AE238" s="8" t="e">
        <f>VLOOKUP(Table2[[#This Row],[200m Race 2 Place]],Races!$F$3:$G$30,2,0)</f>
        <v>#N/A</v>
      </c>
      <c r="AF238" s="11"/>
      <c r="AG238" s="37"/>
      <c r="AH238" s="11" t="e">
        <f>VLOOKUP(Table2[[#This Row],[100m Place Race 2]],Races!$F$3:$G$30,2,0)</f>
        <v>#N/A</v>
      </c>
      <c r="AI238" s="11" t="e">
        <f>Table2[[#This Row],[100m POINTS Race 2]]+Table2[[#This Row],[200m POINTS RACE 2]]+Table2[[#This Row],[500m Points Race 2]]+Table2[[#This Row],[LD Points Race 2]]</f>
        <v>#N/A</v>
      </c>
      <c r="AJ238" s="11"/>
      <c r="AK238" s="9"/>
      <c r="AL238" s="37"/>
      <c r="AM238" s="11"/>
      <c r="AN238" s="37"/>
      <c r="AO238" s="11"/>
      <c r="AP238" s="37"/>
      <c r="AQ238" s="11" t="e">
        <f>VLOOKUP(Table2[[#This Row],[500m Position]],Races!$F$3:$G$30,2,0)</f>
        <v>#N/A</v>
      </c>
      <c r="AR238" s="37"/>
      <c r="AS238" s="11"/>
      <c r="AT238" s="37" t="e">
        <f>VLOOKUP(Table2[[#This Row],[200m Position Race 4]],Races!$F$3:$G$30,2,0)</f>
        <v>#N/A</v>
      </c>
      <c r="AU238" s="11"/>
      <c r="AV238" s="37"/>
      <c r="AW238" s="11" t="e">
        <f>VLOOKUP(Table2[[#This Row],[100m Position Race 4 ]],Races!$F$3:$G$30,2,0)</f>
        <v>#N/A</v>
      </c>
      <c r="AX238" s="11" t="e">
        <f>Table2[[#This Row],[100m Points Race 4 ]]+Table2[[#This Row],[200m Points Race 4]]+Table2[[#This Row],[500m Points]]</f>
        <v>#N/A</v>
      </c>
      <c r="AY238" s="11"/>
      <c r="AZ238" s="11"/>
      <c r="BA238" s="37"/>
      <c r="BB238" s="37"/>
      <c r="BC238" s="11"/>
      <c r="BD238" s="37"/>
      <c r="BE238" s="11"/>
      <c r="BF238" s="37"/>
      <c r="BG238" s="11"/>
      <c r="BH238" s="37"/>
      <c r="BI238" s="11"/>
      <c r="BJ238" s="37"/>
      <c r="BK238" s="11"/>
      <c r="BL238" s="37"/>
      <c r="BM238" s="11"/>
      <c r="BN238" s="37"/>
      <c r="BO238" s="11"/>
      <c r="BP238" s="37"/>
      <c r="BQ238" s="11"/>
      <c r="BR238" s="37"/>
      <c r="BS238" s="11"/>
      <c r="BT238" s="37"/>
      <c r="BU238" s="11"/>
      <c r="BV23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38" s="9">
        <f>Table2[[#This Row],[Final Points race 1]]+Table2[[#This Row],[Final Points race 2]]+Table2[[#This Row],[Final POINTS Race 4 ]]+Table2[[#This Row],[Final POINTS Race 5]]+Table2[[#This Row],[Final POINTS Race 6]]</f>
        <v>0</v>
      </c>
      <c r="BX2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3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39" spans="1:78" s="42" customFormat="1" ht="16.5" hidden="1" customHeight="1" thickBot="1">
      <c r="A239" s="6">
        <v>14</v>
      </c>
      <c r="B239" s="10" t="s">
        <v>9</v>
      </c>
      <c r="C239" s="185" t="s">
        <v>1193</v>
      </c>
      <c r="D239" s="19"/>
      <c r="E239" s="10" t="s">
        <v>246</v>
      </c>
      <c r="F239" s="10"/>
      <c r="G239" s="28" t="s">
        <v>13</v>
      </c>
      <c r="H239" s="191"/>
      <c r="I239" s="93" t="e">
        <f>VLOOKUP(Table2[[#This Row],[GCU Number]],'race 5'!$B$2:$G$48,1,0)</f>
        <v>#N/A</v>
      </c>
      <c r="J239" s="7">
        <v>100</v>
      </c>
      <c r="K239" s="40"/>
      <c r="L239" s="7"/>
      <c r="M239" s="11"/>
      <c r="N239" s="11"/>
      <c r="O239" s="11"/>
      <c r="P239" s="11"/>
      <c r="Q239" s="40"/>
      <c r="R239" s="7"/>
      <c r="S239" s="11"/>
      <c r="T239" s="40"/>
      <c r="U239" s="7"/>
      <c r="V239" s="8"/>
      <c r="W239" s="40" t="s">
        <v>1290</v>
      </c>
      <c r="X239" s="7">
        <v>10</v>
      </c>
      <c r="Y239" s="11">
        <f>VLOOKUP(Table2[[#This Row],[LD Place Race 2]],Races!$F$3:$G$30,2,0)</f>
        <v>11</v>
      </c>
      <c r="Z239" s="40" t="s">
        <v>1374</v>
      </c>
      <c r="AA239" s="7">
        <v>14</v>
      </c>
      <c r="AB239" s="11">
        <f>VLOOKUP(Table2[[#This Row],[500m Place Race 2]],Races!$F$3:$G$30,2,0)</f>
        <v>7</v>
      </c>
      <c r="AC239" s="268" t="s">
        <v>1439</v>
      </c>
      <c r="AD239" s="7">
        <v>9</v>
      </c>
      <c r="AE239" s="11">
        <f>VLOOKUP(Table2[[#This Row],[200m Race 2 Place]],Races!$F$3:$G$30,2,0)</f>
        <v>12</v>
      </c>
      <c r="AF239" s="300" t="s">
        <v>424</v>
      </c>
      <c r="AG239" s="40"/>
      <c r="AH239" s="11"/>
      <c r="AI239" s="11">
        <f>Table2[[#This Row],[100m POINTS Race 2]]+Table2[[#This Row],[200m POINTS RACE 2]]+Table2[[#This Row],[500m Points Race 2]]+Table2[[#This Row],[LD Points Race 2]]</f>
        <v>30</v>
      </c>
      <c r="AJ239" s="11">
        <v>12</v>
      </c>
      <c r="AK239" s="11">
        <f>VLOOKUP(Table2[[#This Row],[Race 2 Overall Position]],Races!$F$3:$G$30,2,0)</f>
        <v>9</v>
      </c>
      <c r="AL239" s="40"/>
      <c r="AM239" s="7"/>
      <c r="AN239" s="40"/>
      <c r="AO239" s="7"/>
      <c r="AP239" s="40"/>
      <c r="AQ239" s="7"/>
      <c r="AR239" s="40"/>
      <c r="AS239" s="7"/>
      <c r="AT239" s="40"/>
      <c r="AU239" s="7"/>
      <c r="AV239" s="40"/>
      <c r="AW239" s="7"/>
      <c r="AX239" s="7"/>
      <c r="AY239" s="7"/>
      <c r="AZ239" s="7"/>
      <c r="BA239" s="40"/>
      <c r="BB239" s="40"/>
      <c r="BC239" s="7"/>
      <c r="BD239" s="40"/>
      <c r="BE239" s="7"/>
      <c r="BF239" s="40"/>
      <c r="BG239" s="7"/>
      <c r="BH239" s="40"/>
      <c r="BI239" s="7"/>
      <c r="BJ239" s="40"/>
      <c r="BK239" s="7"/>
      <c r="BL239" s="40"/>
      <c r="BM239" s="7"/>
      <c r="BN239" s="40"/>
      <c r="BO239" s="7"/>
      <c r="BP239" s="40"/>
      <c r="BQ239" s="7"/>
      <c r="BR239" s="40"/>
      <c r="BS239" s="7"/>
      <c r="BT239" s="40"/>
      <c r="BU239" s="7"/>
      <c r="BV23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39" s="9">
        <f>Table2[[#This Row],[Final Points race 1]]+Table2[[#This Row],[Final Points race 2]]+Table2[[#This Row],[Final POINTS Race 4 ]]+Table2[[#This Row],[Final POINTS Race 5]]+Table2[[#This Row],[Final POINTS Race 6]]</f>
        <v>9</v>
      </c>
      <c r="BX239" s="9" t="e">
        <f>SMALL(#REF!,1)</f>
        <v>#REF!</v>
      </c>
      <c r="BY239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39" s="117">
        <f>IF(Table2[[#This Row],[Races completed]]=$BZ$1,Table2[[#This Row],[Total Points 2018]]-Table2[[#This Row],[Lowest]],Table2[[#This Row],[Total Points 2018]])</f>
        <v>9</v>
      </c>
    </row>
    <row r="240" spans="1:78" s="42" customFormat="1" ht="16.5" hidden="1" customHeight="1" thickBot="1">
      <c r="A240" s="10">
        <v>14</v>
      </c>
      <c r="B240" s="6" t="s">
        <v>9</v>
      </c>
      <c r="C240" s="185" t="s">
        <v>349</v>
      </c>
      <c r="D240" s="19">
        <v>38580</v>
      </c>
      <c r="E240" s="61" t="s">
        <v>377</v>
      </c>
      <c r="F240" s="61" t="s">
        <v>76</v>
      </c>
      <c r="G240" s="87" t="s">
        <v>44</v>
      </c>
      <c r="H240" s="191"/>
      <c r="I240" s="93" t="e">
        <f>VLOOKUP(Table2[[#This Row],[GCU Number]],'race 5'!$B$2:$G$48,1,0)</f>
        <v>#N/A</v>
      </c>
      <c r="J240" s="7"/>
      <c r="K240" s="57"/>
      <c r="L240" s="278"/>
      <c r="M240" s="11" t="e">
        <f>VLOOKUP(Table2[[#This Row],[LD Place Race1]],Races!$F$3:$G$30,2,0)</f>
        <v>#N/A</v>
      </c>
      <c r="N240" s="11"/>
      <c r="O240" s="11"/>
      <c r="P240" s="11" t="e">
        <f>VLOOKUP(Table2[[#This Row],[500m Place Race1]],Races!$F$3:$G$30,2,0)</f>
        <v>#N/A</v>
      </c>
      <c r="Q240" s="40"/>
      <c r="R240" s="57"/>
      <c r="S240" s="11" t="e">
        <f>VLOOKUP(Table2[[#This Row],[200m Place Race1]],Races!$F$3:$G$30,2,0)</f>
        <v>#N/A</v>
      </c>
      <c r="T240" s="40" t="e">
        <f>Table2[[#This Row],[200m Points1]]+Table2[[#This Row],[500m Points 1]]+Table2[[#This Row],[LD Points1]]</f>
        <v>#N/A</v>
      </c>
      <c r="U240" s="57"/>
      <c r="V240" s="56"/>
      <c r="W240" s="40"/>
      <c r="X240" s="57"/>
      <c r="Y240" s="88" t="e">
        <f>VLOOKUP(Table2[[#This Row],[LD Place Race 2]],Races!$F$3:$G$30,2,0)</f>
        <v>#N/A</v>
      </c>
      <c r="Z240" s="40"/>
      <c r="AA240" s="57"/>
      <c r="AB240" s="88" t="e">
        <f>VLOOKUP(Table2[[#This Row],[500m Place Race 2]],Races!$F$3:$G$30,2,0)</f>
        <v>#N/A</v>
      </c>
      <c r="AC240" s="40"/>
      <c r="AD240" s="57"/>
      <c r="AE240" s="88" t="e">
        <f>VLOOKUP(Table2[[#This Row],[200m Race 2 Place]],Races!$F$3:$G$30,2,0)</f>
        <v>#N/A</v>
      </c>
      <c r="AF240" s="88"/>
      <c r="AG240" s="40"/>
      <c r="AH240" s="55" t="e">
        <f>VLOOKUP(Table2[[#This Row],[100m Place Race 2]],Races!$F$3:$G$30,2,0)</f>
        <v>#N/A</v>
      </c>
      <c r="AI240" s="55" t="e">
        <f>Table2[[#This Row],[100m POINTS Race 2]]+Table2[[#This Row],[200m POINTS RACE 2]]+Table2[[#This Row],[500m Points Race 2]]+Table2[[#This Row],[LD Points Race 2]]</f>
        <v>#N/A</v>
      </c>
      <c r="AJ240" s="55"/>
      <c r="AK240" s="88"/>
      <c r="AL240" s="40"/>
      <c r="AM240" s="57"/>
      <c r="AN240" s="40"/>
      <c r="AO240" s="57"/>
      <c r="AP240" s="40"/>
      <c r="AQ240" s="57" t="e">
        <f>VLOOKUP(Table2[[#This Row],[500m Position]],Races!$F$3:$G$30,2,0)</f>
        <v>#N/A</v>
      </c>
      <c r="AR240" s="40"/>
      <c r="AS240" s="57"/>
      <c r="AT240" s="40" t="e">
        <f>VLOOKUP(Table2[[#This Row],[200m Position Race 4]],Races!$F$3:$G$30,2,0)</f>
        <v>#N/A</v>
      </c>
      <c r="AU240" s="57"/>
      <c r="AV240" s="40"/>
      <c r="AW240" s="57" t="e">
        <f>VLOOKUP(Table2[[#This Row],[100m Position Race 4 ]],Races!$F$3:$G$30,2,0)</f>
        <v>#N/A</v>
      </c>
      <c r="AX240" s="57" t="e">
        <f>Table2[[#This Row],[100m Points Race 4 ]]+Table2[[#This Row],[200m Points Race 4]]+Table2[[#This Row],[500m Points]]</f>
        <v>#N/A</v>
      </c>
      <c r="AY240" s="57"/>
      <c r="AZ240" s="57"/>
      <c r="BA240" s="40"/>
      <c r="BB240" s="40"/>
      <c r="BC240" s="57"/>
      <c r="BD240" s="40"/>
      <c r="BE240" s="57"/>
      <c r="BF240" s="40"/>
      <c r="BG240" s="57"/>
      <c r="BH240" s="40"/>
      <c r="BI240" s="57"/>
      <c r="BJ240" s="40"/>
      <c r="BK240" s="57"/>
      <c r="BL240" s="40"/>
      <c r="BM240" s="57"/>
      <c r="BN240" s="40"/>
      <c r="BO240" s="57"/>
      <c r="BP240" s="40"/>
      <c r="BQ240" s="57"/>
      <c r="BR240" s="40"/>
      <c r="BS240" s="57"/>
      <c r="BT240" s="40"/>
      <c r="BU240" s="57"/>
      <c r="BV24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40" s="9">
        <f>Table2[[#This Row],[Final Points race 1]]+Table2[[#This Row],[Final Points race 2]]+Table2[[#This Row],[Final POINTS Race 4 ]]+Table2[[#This Row],[Final POINTS Race 5]]+Table2[[#This Row],[Final POINTS Race 6]]</f>
        <v>0</v>
      </c>
      <c r="BX24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41" spans="1:78" s="42" customFormat="1" ht="16.5" hidden="1" customHeight="1" thickBot="1">
      <c r="A241" s="10">
        <v>14</v>
      </c>
      <c r="B241" s="6" t="s">
        <v>9</v>
      </c>
      <c r="C241" s="185" t="s">
        <v>277</v>
      </c>
      <c r="D241" s="19">
        <v>38657</v>
      </c>
      <c r="E241" s="6" t="s">
        <v>103</v>
      </c>
      <c r="F241" s="10" t="s">
        <v>76</v>
      </c>
      <c r="G241" s="29" t="s">
        <v>18</v>
      </c>
      <c r="H241" s="191"/>
      <c r="I241" s="93" t="e">
        <f>VLOOKUP(Table2[[#This Row],[GCU Number]],'race 5'!$B$2:$G$48,1,0)</f>
        <v>#N/A</v>
      </c>
      <c r="J241" s="7"/>
      <c r="K241" s="273"/>
      <c r="L241" s="278"/>
      <c r="M241" s="11" t="e">
        <f>VLOOKUP(Table2[[#This Row],[LD Place Race1]],Races!$F$3:$G$30,2,0)</f>
        <v>#N/A</v>
      </c>
      <c r="N241" s="11"/>
      <c r="O241" s="11"/>
      <c r="P241" s="11" t="e">
        <f>VLOOKUP(Table2[[#This Row],[500m Place Race1]],Races!$F$3:$G$30,2,0)</f>
        <v>#N/A</v>
      </c>
      <c r="Q241" s="40"/>
      <c r="R241" s="273"/>
      <c r="S241" s="11" t="e">
        <f>VLOOKUP(Table2[[#This Row],[200m Place Race1]],Races!$F$3:$G$30,2,0)</f>
        <v>#N/A</v>
      </c>
      <c r="T241" s="40" t="e">
        <f>Table2[[#This Row],[200m Points1]]+Table2[[#This Row],[500m Points 1]]+Table2[[#This Row],[LD Points1]]</f>
        <v>#N/A</v>
      </c>
      <c r="U241" s="273"/>
      <c r="V241" s="8"/>
      <c r="W241" s="40"/>
      <c r="X241" s="273"/>
      <c r="Y241" s="7" t="e">
        <f>VLOOKUP(Table2[[#This Row],[LD Place Race 2]],Races!$F$3:$G$30,2,0)</f>
        <v>#N/A</v>
      </c>
      <c r="Z241" s="40"/>
      <c r="AA241" s="273"/>
      <c r="AB241" s="7" t="e">
        <f>VLOOKUP(Table2[[#This Row],[500m Place Race 2]],Races!$F$3:$G$30,2,0)</f>
        <v>#N/A</v>
      </c>
      <c r="AC241" s="40"/>
      <c r="AD241" s="273"/>
      <c r="AE241" s="7" t="e">
        <f>VLOOKUP(Table2[[#This Row],[200m Race 2 Place]],Races!$F$3:$G$30,2,0)</f>
        <v>#N/A</v>
      </c>
      <c r="AF241" s="11"/>
      <c r="AG241" s="40"/>
      <c r="AH241" s="273" t="e">
        <f>VLOOKUP(Table2[[#This Row],[100m Place Race 2]],Races!$F$3:$G$30,2,0)</f>
        <v>#N/A</v>
      </c>
      <c r="AI241" s="63" t="e">
        <f>Table2[[#This Row],[100m POINTS Race 2]]+Table2[[#This Row],[200m POINTS RACE 2]]+Table2[[#This Row],[500m Points Race 2]]+Table2[[#This Row],[LD Points Race 2]]</f>
        <v>#N/A</v>
      </c>
      <c r="AJ241" s="63"/>
      <c r="AK241" s="11"/>
      <c r="AL241" s="40"/>
      <c r="AM241" s="273"/>
      <c r="AN241" s="40"/>
      <c r="AO241" s="273"/>
      <c r="AP241" s="40"/>
      <c r="AQ241" s="273" t="e">
        <f>VLOOKUP(Table2[[#This Row],[500m Position]],Races!$F$3:$G$30,2,0)</f>
        <v>#N/A</v>
      </c>
      <c r="AR241" s="40"/>
      <c r="AS241" s="273"/>
      <c r="AT241" s="40" t="e">
        <f>VLOOKUP(Table2[[#This Row],[200m Position Race 4]],Races!$F$3:$G$30,2,0)</f>
        <v>#N/A</v>
      </c>
      <c r="AU241" s="273"/>
      <c r="AV241" s="40"/>
      <c r="AW241" s="273" t="e">
        <f>VLOOKUP(Table2[[#This Row],[100m Position Race 4 ]],Races!$F$3:$G$30,2,0)</f>
        <v>#N/A</v>
      </c>
      <c r="AX241" s="273" t="e">
        <f>Table2[[#This Row],[100m Points Race 4 ]]+Table2[[#This Row],[200m Points Race 4]]+Table2[[#This Row],[500m Points]]</f>
        <v>#N/A</v>
      </c>
      <c r="AY241" s="273"/>
      <c r="AZ241" s="273"/>
      <c r="BA241" s="40"/>
      <c r="BB241" s="40"/>
      <c r="BC241" s="273"/>
      <c r="BD241" s="40"/>
      <c r="BE241" s="273"/>
      <c r="BF241" s="40"/>
      <c r="BG241" s="273"/>
      <c r="BH241" s="40"/>
      <c r="BI241" s="273"/>
      <c r="BJ241" s="40"/>
      <c r="BK241" s="273"/>
      <c r="BL241" s="40"/>
      <c r="BM241" s="273"/>
      <c r="BN241" s="40"/>
      <c r="BO241" s="273"/>
      <c r="BP241" s="40"/>
      <c r="BQ241" s="273"/>
      <c r="BR241" s="40"/>
      <c r="BS241" s="273"/>
      <c r="BT241" s="40"/>
      <c r="BU241" s="273"/>
      <c r="BV24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41" s="9">
        <f>Table2[[#This Row],[Final Points race 1]]+Table2[[#This Row],[Final Points race 2]]+Table2[[#This Row],[Final POINTS Race 4 ]]+Table2[[#This Row],[Final POINTS Race 5]]+Table2[[#This Row],[Final POINTS Race 6]]</f>
        <v>0</v>
      </c>
      <c r="BX24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42" spans="1:78" s="42" customFormat="1" ht="16.5" hidden="1" customHeight="1" thickBot="1">
      <c r="A242" s="10">
        <v>14</v>
      </c>
      <c r="B242" s="6" t="s">
        <v>9</v>
      </c>
      <c r="C242" s="185" t="s">
        <v>326</v>
      </c>
      <c r="D242" s="19">
        <v>38676</v>
      </c>
      <c r="E242" s="10" t="s">
        <v>246</v>
      </c>
      <c r="F242" s="10" t="s">
        <v>76</v>
      </c>
      <c r="G242" s="29" t="s">
        <v>13</v>
      </c>
      <c r="H242" s="191"/>
      <c r="I242" s="93" t="e">
        <f>VLOOKUP(Table2[[#This Row],[GCU Number]],'race 5'!$B$2:$G$48,1,0)</f>
        <v>#N/A</v>
      </c>
      <c r="J242" s="7">
        <v>89</v>
      </c>
      <c r="K242" s="7"/>
      <c r="L242" s="278"/>
      <c r="M242" s="11"/>
      <c r="N242" s="11"/>
      <c r="O242" s="11"/>
      <c r="P242" s="11"/>
      <c r="Q242" s="40"/>
      <c r="R242" s="7"/>
      <c r="S242" s="11"/>
      <c r="T242" s="40"/>
      <c r="U242" s="7"/>
      <c r="V242" s="8"/>
      <c r="W242" s="40" t="s">
        <v>1301</v>
      </c>
      <c r="X242" s="7">
        <v>6</v>
      </c>
      <c r="Y242" s="11">
        <f>VLOOKUP(Table2[[#This Row],[LD Place Race 2]],Races!$F$3:$G$30,2,0)</f>
        <v>15</v>
      </c>
      <c r="Z242" s="40" t="s">
        <v>1420</v>
      </c>
      <c r="AA242" s="7">
        <v>10</v>
      </c>
      <c r="AB242" s="11">
        <f>VLOOKUP(Table2[[#This Row],[500m Place Race 2]],Races!$F$3:$G$30,2,0)</f>
        <v>11</v>
      </c>
      <c r="AC242" s="268" t="s">
        <v>1489</v>
      </c>
      <c r="AD242" s="7">
        <v>12</v>
      </c>
      <c r="AE242" s="11">
        <f>VLOOKUP(Table2[[#This Row],[200m Race 2 Place]],Races!$F$3:$G$30,2,0)</f>
        <v>9</v>
      </c>
      <c r="AF242" s="300">
        <v>35</v>
      </c>
      <c r="AG242" s="40">
        <v>12</v>
      </c>
      <c r="AH242" s="11">
        <f>VLOOKUP(Table2[[#This Row],[100m Place Race 2]],Races!$F$3:$G$30,2,0)</f>
        <v>9</v>
      </c>
      <c r="AI242" s="11">
        <f>Table2[[#This Row],[100m POINTS Race 2]]+Table2[[#This Row],[200m POINTS RACE 2]]+Table2[[#This Row],[500m Points Race 2]]+Table2[[#This Row],[LD Points Race 2]]</f>
        <v>44</v>
      </c>
      <c r="AJ242" s="11">
        <v>11</v>
      </c>
      <c r="AK242" s="11">
        <f>VLOOKUP(Table2[[#This Row],[Race 2 Overall Position]],Races!$F$3:$G$30,2,0)</f>
        <v>10</v>
      </c>
      <c r="AL242" s="40"/>
      <c r="AM242" s="7"/>
      <c r="AN242" s="40"/>
      <c r="AO242" s="7"/>
      <c r="AP242" s="40"/>
      <c r="AQ242" s="7"/>
      <c r="AR242" s="40"/>
      <c r="AS242" s="7"/>
      <c r="AT242" s="40"/>
      <c r="AU242" s="7"/>
      <c r="AV242" s="40"/>
      <c r="AW242" s="7"/>
      <c r="AX242" s="7"/>
      <c r="AY242" s="7"/>
      <c r="AZ242" s="7"/>
      <c r="BA242" s="40"/>
      <c r="BB242" s="40"/>
      <c r="BC242" s="7"/>
      <c r="BD242" s="40"/>
      <c r="BE242" s="7"/>
      <c r="BF242" s="40"/>
      <c r="BG242" s="7"/>
      <c r="BH242" s="40"/>
      <c r="BI242" s="7"/>
      <c r="BJ242" s="40"/>
      <c r="BK242" s="7"/>
      <c r="BL242" s="40"/>
      <c r="BM242" s="7"/>
      <c r="BN242" s="40"/>
      <c r="BO242" s="7"/>
      <c r="BP242" s="40"/>
      <c r="BQ242" s="7"/>
      <c r="BR242" s="40"/>
      <c r="BS242" s="7"/>
      <c r="BT242" s="40"/>
      <c r="BU242" s="7"/>
      <c r="BV24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42" s="9">
        <f>Table2[[#This Row],[Final Points race 1]]+Table2[[#This Row],[Final Points race 2]]+Table2[[#This Row],[Final POINTS Race 4 ]]+Table2[[#This Row],[Final POINTS Race 5]]+Table2[[#This Row],[Final POINTS Race 6]]</f>
        <v>10</v>
      </c>
      <c r="BX24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10</v>
      </c>
    </row>
    <row r="243" spans="1:78" s="42" customFormat="1" ht="16.5" hidden="1" customHeight="1" thickBot="1">
      <c r="A243" s="10">
        <v>14</v>
      </c>
      <c r="B243" s="189" t="s">
        <v>9</v>
      </c>
      <c r="C243" s="185" t="s">
        <v>342</v>
      </c>
      <c r="D243" s="19">
        <v>38161</v>
      </c>
      <c r="E243" s="52" t="s">
        <v>376</v>
      </c>
      <c r="F243" s="61" t="s">
        <v>76</v>
      </c>
      <c r="G243" s="87" t="s">
        <v>44</v>
      </c>
      <c r="H243" s="191"/>
      <c r="I243" s="93" t="e">
        <f>VLOOKUP(Table2[[#This Row],[GCU Number]],'race 5'!$B$2:$G$48,1,0)</f>
        <v>#N/A</v>
      </c>
      <c r="J243" s="7">
        <v>152</v>
      </c>
      <c r="K243" s="57"/>
      <c r="L243" s="278"/>
      <c r="M243" s="11" t="e">
        <f>VLOOKUP(Table2[[#This Row],[LD Place Race1]],Races!$F$3:$G$30,2,0)</f>
        <v>#N/A</v>
      </c>
      <c r="N243" s="11"/>
      <c r="O243" s="11"/>
      <c r="P243" s="11" t="e">
        <f>VLOOKUP(Table2[[#This Row],[500m Place Race1]],Races!$F$3:$G$30,2,0)</f>
        <v>#N/A</v>
      </c>
      <c r="Q243" s="40"/>
      <c r="R243" s="57"/>
      <c r="S243" s="11" t="e">
        <f>VLOOKUP(Table2[[#This Row],[200m Place Race1]],Races!$F$3:$G$30,2,0)</f>
        <v>#N/A</v>
      </c>
      <c r="T243" s="40" t="e">
        <f>Table2[[#This Row],[200m Points1]]+Table2[[#This Row],[500m Points 1]]+Table2[[#This Row],[LD Points1]]</f>
        <v>#N/A</v>
      </c>
      <c r="U243" s="57"/>
      <c r="V243" s="56"/>
      <c r="W243" s="40"/>
      <c r="X243" s="57"/>
      <c r="Y243" s="56" t="e">
        <f>VLOOKUP(Table2[[#This Row],[LD Place Race 2]],Races!$F$3:$G$30,2,0)</f>
        <v>#N/A</v>
      </c>
      <c r="Z243" s="40"/>
      <c r="AA243" s="57"/>
      <c r="AB243" s="56" t="e">
        <f>VLOOKUP(Table2[[#This Row],[500m Place Race 2]],Races!$F$3:$G$30,2,0)</f>
        <v>#N/A</v>
      </c>
      <c r="AC243" s="40"/>
      <c r="AD243" s="57"/>
      <c r="AE243" s="56" t="e">
        <f>VLOOKUP(Table2[[#This Row],[200m Race 2 Place]],Races!$F$3:$G$30,2,0)</f>
        <v>#N/A</v>
      </c>
      <c r="AF243" s="9"/>
      <c r="AG243" s="40"/>
      <c r="AH243" s="57" t="e">
        <f>VLOOKUP(Table2[[#This Row],[100m Place Race 2]],Races!$F$3:$G$30,2,0)</f>
        <v>#N/A</v>
      </c>
      <c r="AI243" s="55" t="e">
        <f>Table2[[#This Row],[100m POINTS Race 2]]+Table2[[#This Row],[200m POINTS RACE 2]]+Table2[[#This Row],[500m Points Race 2]]+Table2[[#This Row],[LD Points Race 2]]</f>
        <v>#N/A</v>
      </c>
      <c r="AJ243" s="55"/>
      <c r="AK243" s="88"/>
      <c r="AL243" s="40"/>
      <c r="AM243" s="57"/>
      <c r="AN243" s="40"/>
      <c r="AO243" s="57"/>
      <c r="AP243" s="40"/>
      <c r="AQ243" s="57" t="e">
        <f>VLOOKUP(Table2[[#This Row],[500m Position]],Races!$F$3:$G$30,2,0)</f>
        <v>#N/A</v>
      </c>
      <c r="AR243" s="40"/>
      <c r="AS243" s="57"/>
      <c r="AT243" s="40" t="e">
        <f>VLOOKUP(Table2[[#This Row],[200m Position Race 4]],Races!$F$3:$G$30,2,0)</f>
        <v>#N/A</v>
      </c>
      <c r="AU243" s="57"/>
      <c r="AV243" s="40"/>
      <c r="AW243" s="57" t="e">
        <f>VLOOKUP(Table2[[#This Row],[100m Position Race 4 ]],Races!$F$3:$G$30,2,0)</f>
        <v>#N/A</v>
      </c>
      <c r="AX243" s="57" t="e">
        <f>Table2[[#This Row],[100m Points Race 4 ]]+Table2[[#This Row],[200m Points Race 4]]+Table2[[#This Row],[500m Points]]</f>
        <v>#N/A</v>
      </c>
      <c r="AY243" s="57"/>
      <c r="AZ243" s="57"/>
      <c r="BA243" s="40"/>
      <c r="BB243" s="40"/>
      <c r="BC243" s="57"/>
      <c r="BD243" s="40"/>
      <c r="BE243" s="57"/>
      <c r="BF243" s="40"/>
      <c r="BG243" s="57"/>
      <c r="BH243" s="40"/>
      <c r="BI243" s="57"/>
      <c r="BJ243" s="40"/>
      <c r="BK243" s="57"/>
      <c r="BL243" s="40"/>
      <c r="BM243" s="57"/>
      <c r="BN243" s="40"/>
      <c r="BO243" s="57"/>
      <c r="BP243" s="40"/>
      <c r="BQ243" s="57"/>
      <c r="BR243" s="40"/>
      <c r="BS243" s="57"/>
      <c r="BT243" s="40"/>
      <c r="BU243" s="57"/>
      <c r="BV24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43" s="9">
        <f>Table2[[#This Row],[Final Points race 1]]+Table2[[#This Row],[Final Points race 2]]+Table2[[#This Row],[Final POINTS Race 4 ]]+Table2[[#This Row],[Final POINTS Race 5]]+Table2[[#This Row],[Final POINTS Race 6]]</f>
        <v>0</v>
      </c>
      <c r="BX24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44" spans="1:78" s="42" customFormat="1" ht="16.5" hidden="1" customHeight="1" thickBot="1">
      <c r="A244" s="10">
        <v>14</v>
      </c>
      <c r="B244" s="6" t="s">
        <v>19</v>
      </c>
      <c r="C244" s="185" t="s">
        <v>213</v>
      </c>
      <c r="D244" s="19">
        <v>38709</v>
      </c>
      <c r="E244" s="10" t="s">
        <v>467</v>
      </c>
      <c r="F244" s="10" t="s">
        <v>76</v>
      </c>
      <c r="G244" s="29" t="s">
        <v>11</v>
      </c>
      <c r="H244" s="201">
        <v>3785</v>
      </c>
      <c r="I244" s="93" t="e">
        <f>VLOOKUP(Table2[[#This Row],[GCU Number]],'race 5'!$B$2:$G$48,1,0)</f>
        <v>#N/A</v>
      </c>
      <c r="J244" s="11">
        <v>16</v>
      </c>
      <c r="K244" s="40"/>
      <c r="L244" s="126"/>
      <c r="M244" s="11" t="e">
        <f>VLOOKUP(Table2[[#This Row],[LD Place Race1]],Races!$F$3:$G$30,2,0)</f>
        <v>#N/A</v>
      </c>
      <c r="N244" s="11"/>
      <c r="O244" s="11"/>
      <c r="P244" s="11" t="e">
        <f>VLOOKUP(Table2[[#This Row],[500m Place Race1]],Races!$F$3:$G$30,2,0)</f>
        <v>#N/A</v>
      </c>
      <c r="Q244" s="85"/>
      <c r="R244" s="37"/>
      <c r="S244" s="11" t="e">
        <f>VLOOKUP(Table2[[#This Row],[200m Place Race1]],Races!$F$3:$G$30,2,0)</f>
        <v>#N/A</v>
      </c>
      <c r="T244" s="85" t="e">
        <f>Table2[[#This Row],[200m Points1]]+Table2[[#This Row],[500m Points 1]]+Table2[[#This Row],[LD Points1]]</f>
        <v>#N/A</v>
      </c>
      <c r="U244" s="37"/>
      <c r="V244" s="8"/>
      <c r="W244" s="85"/>
      <c r="X244" s="37"/>
      <c r="Y244" s="8" t="e">
        <f>VLOOKUP(Table2[[#This Row],[LD Place Race 2]],Races!$F$3:$G$30,2,0)</f>
        <v>#N/A</v>
      </c>
      <c r="Z244" s="85"/>
      <c r="AA244" s="37"/>
      <c r="AB244" s="8" t="e">
        <f>VLOOKUP(Table2[[#This Row],[500m Place Race 2]],Races!$F$3:$G$30,2,0)</f>
        <v>#N/A</v>
      </c>
      <c r="AC244" s="85"/>
      <c r="AD244" s="37"/>
      <c r="AE244" s="8" t="e">
        <f>VLOOKUP(Table2[[#This Row],[200m Race 2 Place]],Races!$F$3:$G$30,2,0)</f>
        <v>#N/A</v>
      </c>
      <c r="AF244" s="11"/>
      <c r="AG244" s="85"/>
      <c r="AH244" s="37" t="e">
        <f>VLOOKUP(Table2[[#This Row],[100m Place Race 2]],Races!$F$3:$G$30,2,0)</f>
        <v>#N/A</v>
      </c>
      <c r="AI244" s="37" t="e">
        <f>Table2[[#This Row],[100m POINTS Race 2]]+Table2[[#This Row],[200m POINTS RACE 2]]+Table2[[#This Row],[500m Points Race 2]]+Table2[[#This Row],[LD Points Race 2]]</f>
        <v>#N/A</v>
      </c>
      <c r="AJ244" s="37"/>
      <c r="AK244" s="9"/>
      <c r="AL244" s="85"/>
      <c r="AM244" s="37"/>
      <c r="AN244" s="85"/>
      <c r="AO244" s="37"/>
      <c r="AP244" s="85"/>
      <c r="AQ244" s="37" t="e">
        <f>VLOOKUP(Table2[[#This Row],[500m Position]],Races!$F$3:$G$30,2,0)</f>
        <v>#N/A</v>
      </c>
      <c r="AR244" s="85"/>
      <c r="AS244" s="37"/>
      <c r="AT244" s="85" t="e">
        <f>VLOOKUP(Table2[[#This Row],[200m Position Race 4]],Races!$F$3:$G$30,2,0)</f>
        <v>#N/A</v>
      </c>
      <c r="AU244" s="37"/>
      <c r="AV244" s="85"/>
      <c r="AW244" s="37" t="e">
        <f>VLOOKUP(Table2[[#This Row],[100m Position Race 4 ]],Races!$F$3:$G$30,2,0)</f>
        <v>#N/A</v>
      </c>
      <c r="AX244" s="37" t="e">
        <f>Table2[[#This Row],[100m Points Race 4 ]]+Table2[[#This Row],[200m Points Race 4]]+Table2[[#This Row],[500m Points]]</f>
        <v>#N/A</v>
      </c>
      <c r="AY244" s="37"/>
      <c r="AZ244" s="37"/>
      <c r="BA244" s="85"/>
      <c r="BB244" s="85"/>
      <c r="BC244" s="37"/>
      <c r="BD244" s="85"/>
      <c r="BE244" s="37"/>
      <c r="BF244" s="85"/>
      <c r="BG244" s="37"/>
      <c r="BH244" s="85"/>
      <c r="BI244" s="37"/>
      <c r="BJ244" s="85"/>
      <c r="BK244" s="37"/>
      <c r="BL244" s="85"/>
      <c r="BM244" s="37"/>
      <c r="BN244" s="85"/>
      <c r="BO244" s="37"/>
      <c r="BP244" s="85"/>
      <c r="BQ244" s="37"/>
      <c r="BR244" s="85"/>
      <c r="BS244" s="37"/>
      <c r="BT244" s="85"/>
      <c r="BU244" s="37"/>
      <c r="BV24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44" s="9">
        <f>Table2[[#This Row],[Final Points race 1]]+Table2[[#This Row],[Final Points race 2]]+Table2[[#This Row],[Final POINTS Race 4 ]]+Table2[[#This Row],[Final POINTS Race 5]]+Table2[[#This Row],[Final POINTS Race 6]]</f>
        <v>0</v>
      </c>
      <c r="BX2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45" spans="1:78" s="42" customFormat="1" ht="16.5" hidden="1" customHeight="1" thickBot="1">
      <c r="A245" s="10">
        <v>14</v>
      </c>
      <c r="B245" s="6" t="s">
        <v>19</v>
      </c>
      <c r="C245" s="185" t="s">
        <v>156</v>
      </c>
      <c r="D245" s="19">
        <v>38653</v>
      </c>
      <c r="E245" s="10" t="s">
        <v>35</v>
      </c>
      <c r="F245" s="10" t="s">
        <v>76</v>
      </c>
      <c r="G245" s="29" t="s">
        <v>18</v>
      </c>
      <c r="H245" s="191"/>
      <c r="I245" s="93" t="e">
        <f>VLOOKUP(Table2[[#This Row],[GCU Number]],'race 5'!$B$2:$G$48,1,0)</f>
        <v>#N/A</v>
      </c>
      <c r="J245" s="11"/>
      <c r="K245" s="7"/>
      <c r="L245" s="126"/>
      <c r="M245" s="11"/>
      <c r="N245" s="11"/>
      <c r="O245" s="11"/>
      <c r="P245" s="11" t="e">
        <f>VLOOKUP(Table2[[#This Row],[500m Place Race1]],Races!$F$3:$G$30,2,0)</f>
        <v>#N/A</v>
      </c>
      <c r="Q245" s="84"/>
      <c r="R245" s="11"/>
      <c r="S245" s="11"/>
      <c r="T245" s="84" t="e">
        <f>Table2[[#This Row],[200m Points1]]+Table2[[#This Row],[500m Points 1]]+Table2[[#This Row],[LD Points1]]</f>
        <v>#N/A</v>
      </c>
      <c r="U245" s="11"/>
      <c r="V245" s="8"/>
      <c r="W245" s="84"/>
      <c r="X245" s="11"/>
      <c r="Y245" s="8" t="e">
        <f>VLOOKUP(Table2[[#This Row],[LD Place Race 2]],Races!$F$3:$G$30,2,0)</f>
        <v>#N/A</v>
      </c>
      <c r="Z245" s="84"/>
      <c r="AA245" s="11"/>
      <c r="AB245" s="8" t="e">
        <f>VLOOKUP(Table2[[#This Row],[500m Place Race 2]],Races!$F$3:$G$30,2,0)</f>
        <v>#N/A</v>
      </c>
      <c r="AC245" s="84"/>
      <c r="AD245" s="11"/>
      <c r="AE245" s="8" t="e">
        <f>VLOOKUP(Table2[[#This Row],[200m Race 2 Place]],Races!$F$3:$G$30,2,0)</f>
        <v>#N/A</v>
      </c>
      <c r="AF245" s="11"/>
      <c r="AG245" s="84"/>
      <c r="AH245" s="11" t="e">
        <f>VLOOKUP(Table2[[#This Row],[100m Place Race 2]],Races!$F$3:$G$30,2,0)</f>
        <v>#N/A</v>
      </c>
      <c r="AI245" s="11" t="e">
        <f>Table2[[#This Row],[100m POINTS Race 2]]+Table2[[#This Row],[200m POINTS RACE 2]]+Table2[[#This Row],[500m Points Race 2]]+Table2[[#This Row],[LD Points Race 2]]</f>
        <v>#N/A</v>
      </c>
      <c r="AJ245" s="11"/>
      <c r="AK245" s="9"/>
      <c r="AL245" s="84"/>
      <c r="AM245" s="11"/>
      <c r="AN245" s="84"/>
      <c r="AO245" s="11"/>
      <c r="AP245" s="84"/>
      <c r="AQ245" s="11" t="e">
        <f>VLOOKUP(Table2[[#This Row],[500m Position]],Races!$F$3:$G$30,2,0)</f>
        <v>#N/A</v>
      </c>
      <c r="AR245" s="84"/>
      <c r="AS245" s="11"/>
      <c r="AT245" s="84" t="e">
        <f>VLOOKUP(Table2[[#This Row],[200m Position Race 4]],Races!$F$3:$G$30,2,0)</f>
        <v>#N/A</v>
      </c>
      <c r="AU245" s="11"/>
      <c r="AV245" s="84"/>
      <c r="AW245" s="11" t="e">
        <f>VLOOKUP(Table2[[#This Row],[100m Position Race 4 ]],Races!$F$3:$G$30,2,0)</f>
        <v>#N/A</v>
      </c>
      <c r="AX245" s="11" t="e">
        <f>Table2[[#This Row],[100m Points Race 4 ]]+Table2[[#This Row],[200m Points Race 4]]+Table2[[#This Row],[500m Points]]</f>
        <v>#N/A</v>
      </c>
      <c r="AY245" s="11"/>
      <c r="AZ245" s="11"/>
      <c r="BA245" s="84"/>
      <c r="BB245" s="84"/>
      <c r="BC245" s="11"/>
      <c r="BD245" s="84"/>
      <c r="BE245" s="11"/>
      <c r="BF245" s="84"/>
      <c r="BG245" s="11"/>
      <c r="BH245" s="84"/>
      <c r="BI245" s="11"/>
      <c r="BJ245" s="84"/>
      <c r="BK245" s="11"/>
      <c r="BL245" s="84"/>
      <c r="BM245" s="11"/>
      <c r="BN245" s="84"/>
      <c r="BO245" s="11"/>
      <c r="BP245" s="84"/>
      <c r="BQ245" s="11"/>
      <c r="BR245" s="84"/>
      <c r="BS245" s="11"/>
      <c r="BT245" s="84"/>
      <c r="BU245" s="11"/>
      <c r="BV24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45" s="9">
        <f>Table2[[#This Row],[Final Points race 1]]+Table2[[#This Row],[Final Points race 2]]+Table2[[#This Row],[Final POINTS Race 4 ]]+Table2[[#This Row],[Final POINTS Race 5]]+Table2[[#This Row],[Final POINTS Race 6]]</f>
        <v>0</v>
      </c>
      <c r="BX2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46" spans="1:78" s="42" customFormat="1" ht="16.5" hidden="1" customHeight="1" thickBot="1">
      <c r="A246" s="10">
        <v>14</v>
      </c>
      <c r="B246" s="6" t="s">
        <v>19</v>
      </c>
      <c r="C246" s="185" t="s">
        <v>726</v>
      </c>
      <c r="D246" s="19"/>
      <c r="E246" s="209" t="s">
        <v>747</v>
      </c>
      <c r="F246" s="124"/>
      <c r="G246" s="124" t="s">
        <v>37</v>
      </c>
      <c r="H246" s="191"/>
      <c r="I246" s="93" t="e">
        <f>VLOOKUP(Table2[[#This Row],[GCU Number]],'race 5'!$B$2:$G$48,1,0)</f>
        <v>#N/A</v>
      </c>
      <c r="J246" s="11">
        <v>113</v>
      </c>
      <c r="K246" s="7" t="s">
        <v>424</v>
      </c>
      <c r="L246" s="11" t="s">
        <v>424</v>
      </c>
      <c r="M246" s="11">
        <f>VLOOKUP(Table2[[#This Row],[LD Place Race1]],Races!$F$3:$G$30,2,0)</f>
        <v>0</v>
      </c>
      <c r="N246" s="11" t="s">
        <v>874</v>
      </c>
      <c r="O246" s="11">
        <v>4</v>
      </c>
      <c r="P246" s="11">
        <f>VLOOKUP(Table2[[#This Row],[500m Place Race1]],Races!$F$3:$G$30,2,0)</f>
        <v>17</v>
      </c>
      <c r="Q246" s="84" t="s">
        <v>932</v>
      </c>
      <c r="R246" s="11">
        <v>5</v>
      </c>
      <c r="S246" s="11">
        <f>VLOOKUP(Table2[[#This Row],[200m Place Race1]],Races!$F$3:$G$30,2,0)</f>
        <v>16</v>
      </c>
      <c r="T246" s="40">
        <f>Table2[[#This Row],[200m Points1]]+Table2[[#This Row],[500m Points 1]]+Table2[[#This Row],[LD Points1]]</f>
        <v>33</v>
      </c>
      <c r="U246" s="11">
        <v>4</v>
      </c>
      <c r="V246" s="8">
        <f>VLOOKUP(Table2[[#This Row],[Final Place RACE 1]],Races!$F$3:$G$28,2,0)</f>
        <v>17</v>
      </c>
      <c r="W246" s="40"/>
      <c r="X246" s="11"/>
      <c r="Y246" s="8" t="e">
        <f>VLOOKUP(Table2[[#This Row],[LD Place Race 2]],Races!$F$3:$G$30,2,0)</f>
        <v>#N/A</v>
      </c>
      <c r="Z246" s="40"/>
      <c r="AA246" s="11"/>
      <c r="AB246" s="8" t="e">
        <f>VLOOKUP(Table2[[#This Row],[500m Place Race 2]],Races!$F$3:$G$30,2,0)</f>
        <v>#N/A</v>
      </c>
      <c r="AC246" s="40"/>
      <c r="AD246" s="11"/>
      <c r="AE246" s="8" t="e">
        <f>VLOOKUP(Table2[[#This Row],[200m Race 2 Place]],Races!$F$3:$G$30,2,0)</f>
        <v>#N/A</v>
      </c>
      <c r="AF246" s="11"/>
      <c r="AG246" s="40"/>
      <c r="AH246" s="11" t="e">
        <f>VLOOKUP(Table2[[#This Row],[100m Place Race 2]],Races!$F$3:$G$30,2,0)</f>
        <v>#N/A</v>
      </c>
      <c r="AI246" s="11" t="e">
        <f>Table2[[#This Row],[100m POINTS Race 2]]+Table2[[#This Row],[200m POINTS RACE 2]]+Table2[[#This Row],[500m Points Race 2]]+Table2[[#This Row],[LD Points Race 2]]</f>
        <v>#N/A</v>
      </c>
      <c r="AJ246" s="11"/>
      <c r="AK246" s="9"/>
      <c r="AL246" s="40"/>
      <c r="AM246" s="11"/>
      <c r="AN246" s="40"/>
      <c r="AO246" s="11"/>
      <c r="AP246" s="40"/>
      <c r="AQ246" s="11"/>
      <c r="AR246" s="40"/>
      <c r="AS246" s="11"/>
      <c r="AT246" s="40"/>
      <c r="AU246" s="11"/>
      <c r="AV246" s="40"/>
      <c r="AW246" s="11"/>
      <c r="AX246" s="11"/>
      <c r="AY246" s="11"/>
      <c r="AZ246" s="11"/>
      <c r="BA246" s="40"/>
      <c r="BB246" s="40"/>
      <c r="BC246" s="11"/>
      <c r="BD246" s="40"/>
      <c r="BE246" s="11"/>
      <c r="BF246" s="40"/>
      <c r="BG246" s="11"/>
      <c r="BH246" s="40"/>
      <c r="BI246" s="11"/>
      <c r="BJ246" s="40"/>
      <c r="BK246" s="11"/>
      <c r="BL246" s="40"/>
      <c r="BM246" s="11"/>
      <c r="BN246" s="40"/>
      <c r="BO246" s="11"/>
      <c r="BP246" s="40"/>
      <c r="BQ246" s="11"/>
      <c r="BR246" s="40"/>
      <c r="BS246" s="11"/>
      <c r="BT246" s="40"/>
      <c r="BU246" s="11"/>
      <c r="BV24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46" s="9">
        <f>Table2[[#This Row],[Final Points race 1]]+Table2[[#This Row],[Final Points race 2]]+Table2[[#This Row],[Final POINTS Race 4 ]]+Table2[[#This Row],[Final POINTS Race 5]]+Table2[[#This Row],[Final POINTS Race 6]]</f>
        <v>17</v>
      </c>
      <c r="BX246" s="9" t="e">
        <f>SMALL(#REF!,1)</f>
        <v>#REF!</v>
      </c>
      <c r="BY246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46" s="117">
        <f>IF(Table2[[#This Row],[Races completed]]=$BZ$1,Table2[[#This Row],[Total Points 2018]]-Table2[[#This Row],[Lowest]],Table2[[#This Row],[Total Points 2018]])</f>
        <v>17</v>
      </c>
    </row>
    <row r="247" spans="1:78" s="42" customFormat="1" ht="16.5" hidden="1" customHeight="1" thickBot="1">
      <c r="A247" s="10">
        <v>14</v>
      </c>
      <c r="B247" s="6" t="s">
        <v>19</v>
      </c>
      <c r="C247" s="185" t="s">
        <v>88</v>
      </c>
      <c r="D247" s="19">
        <v>38596</v>
      </c>
      <c r="E247" s="10" t="s">
        <v>467</v>
      </c>
      <c r="F247" s="10" t="s">
        <v>76</v>
      </c>
      <c r="G247" s="10" t="s">
        <v>11</v>
      </c>
      <c r="H247" s="201">
        <v>10740</v>
      </c>
      <c r="I247" s="93" t="e">
        <f>VLOOKUP(Table2[[#This Row],[GCU Number]],'race 5'!$B$2:$G$48,1,0)</f>
        <v>#N/A</v>
      </c>
      <c r="J247" s="7">
        <v>38</v>
      </c>
      <c r="K247" s="40"/>
      <c r="L247" s="7"/>
      <c r="M247" s="11" t="e">
        <f>VLOOKUP(Table2[[#This Row],[LD Place Race1]],Races!$F$3:$G$30,2,0)</f>
        <v>#N/A</v>
      </c>
      <c r="N247" s="11"/>
      <c r="O247" s="11"/>
      <c r="P247" s="11" t="e">
        <f>VLOOKUP(Table2[[#This Row],[500m Place Race1]],Races!$F$3:$G$30,2,0)</f>
        <v>#N/A</v>
      </c>
      <c r="Q247" s="40"/>
      <c r="R247" s="7"/>
      <c r="S247" s="11" t="e">
        <f>VLOOKUP(Table2[[#This Row],[200m Place Race1]],Races!$F$3:$G$30,2,0)</f>
        <v>#N/A</v>
      </c>
      <c r="T247" s="40" t="e">
        <f>Table2[[#This Row],[200m Points1]]+Table2[[#This Row],[500m Points 1]]+Table2[[#This Row],[LD Points1]]</f>
        <v>#N/A</v>
      </c>
      <c r="U247" s="7"/>
      <c r="V247" s="8"/>
      <c r="W247" s="40"/>
      <c r="X247" s="7"/>
      <c r="Y247" s="7" t="e">
        <f>VLOOKUP(Table2[[#This Row],[LD Place Race 2]],Races!$F$3:$G$30,2,0)</f>
        <v>#N/A</v>
      </c>
      <c r="Z247" s="40"/>
      <c r="AA247" s="7"/>
      <c r="AB247" s="7" t="e">
        <f>VLOOKUP(Table2[[#This Row],[500m Place Race 2]],Races!$F$3:$G$30,2,0)</f>
        <v>#N/A</v>
      </c>
      <c r="AC247" s="40"/>
      <c r="AD247" s="7"/>
      <c r="AE247" s="7" t="e">
        <f>VLOOKUP(Table2[[#This Row],[200m Race 2 Place]],Races!$F$3:$G$30,2,0)</f>
        <v>#N/A</v>
      </c>
      <c r="AF247" s="11"/>
      <c r="AG247" s="40"/>
      <c r="AH247" s="7" t="e">
        <f>VLOOKUP(Table2[[#This Row],[100m Place Race 2]],Races!$F$3:$G$30,2,0)</f>
        <v>#N/A</v>
      </c>
      <c r="AI247" s="11" t="e">
        <f>Table2[[#This Row],[100m POINTS Race 2]]+Table2[[#This Row],[200m POINTS RACE 2]]+Table2[[#This Row],[500m Points Race 2]]+Table2[[#This Row],[LD Points Race 2]]</f>
        <v>#N/A</v>
      </c>
      <c r="AJ247" s="11"/>
      <c r="AK247" s="11"/>
      <c r="AL247" s="40"/>
      <c r="AM247" s="7"/>
      <c r="AN247" s="40"/>
      <c r="AO247" s="7"/>
      <c r="AP247" s="40"/>
      <c r="AQ247" s="7" t="e">
        <f>VLOOKUP(Table2[[#This Row],[500m Position]],Races!$F$3:$G$30,2,0)</f>
        <v>#N/A</v>
      </c>
      <c r="AR247" s="40"/>
      <c r="AS247" s="7"/>
      <c r="AT247" s="40" t="e">
        <f>VLOOKUP(Table2[[#This Row],[200m Position Race 4]],Races!$F$3:$G$30,2,0)</f>
        <v>#N/A</v>
      </c>
      <c r="AU247" s="7"/>
      <c r="AV247" s="40"/>
      <c r="AW247" s="7" t="e">
        <f>VLOOKUP(Table2[[#This Row],[100m Position Race 4 ]],Races!$F$3:$G$30,2,0)</f>
        <v>#N/A</v>
      </c>
      <c r="AX247" s="7" t="e">
        <f>Table2[[#This Row],[100m Points Race 4 ]]+Table2[[#This Row],[200m Points Race 4]]+Table2[[#This Row],[500m Points]]</f>
        <v>#N/A</v>
      </c>
      <c r="AY247" s="7"/>
      <c r="AZ247" s="7"/>
      <c r="BA247" s="40"/>
      <c r="BB247" s="40"/>
      <c r="BC247" s="7"/>
      <c r="BD247" s="40"/>
      <c r="BE247" s="7"/>
      <c r="BF247" s="40"/>
      <c r="BG247" s="7"/>
      <c r="BH247" s="40"/>
      <c r="BI247" s="7"/>
      <c r="BJ247" s="40"/>
      <c r="BK247" s="7"/>
      <c r="BL247" s="40"/>
      <c r="BM247" s="7"/>
      <c r="BN247" s="40"/>
      <c r="BO247" s="7"/>
      <c r="BP247" s="40"/>
      <c r="BQ247" s="7"/>
      <c r="BR247" s="40"/>
      <c r="BS247" s="7"/>
      <c r="BT247" s="40"/>
      <c r="BU247" s="7"/>
      <c r="BV24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47" s="9">
        <f>Table2[[#This Row],[Final Points race 1]]+Table2[[#This Row],[Final Points race 2]]+Table2[[#This Row],[Final POINTS Race 4 ]]+Table2[[#This Row],[Final POINTS Race 5]]+Table2[[#This Row],[Final POINTS Race 6]]</f>
        <v>0</v>
      </c>
      <c r="BX2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48" spans="1:78" s="42" customFormat="1" ht="16.5" hidden="1" customHeight="1" thickBot="1">
      <c r="A248" s="10">
        <v>14</v>
      </c>
      <c r="B248" s="94" t="s">
        <v>19</v>
      </c>
      <c r="C248" s="185" t="s">
        <v>327</v>
      </c>
      <c r="D248" s="19">
        <v>38077</v>
      </c>
      <c r="E248" s="10" t="s">
        <v>63</v>
      </c>
      <c r="F248" s="10" t="s">
        <v>76</v>
      </c>
      <c r="G248" s="29" t="s">
        <v>13</v>
      </c>
      <c r="H248" s="191"/>
      <c r="I248" s="93" t="e">
        <f>VLOOKUP(Table2[[#This Row],[GCU Number]],'race 5'!$B$2:$G$48,1,0)</f>
        <v>#N/A</v>
      </c>
      <c r="J248" s="7"/>
      <c r="K248" s="37"/>
      <c r="L248" s="11"/>
      <c r="M248" s="11" t="e">
        <f>VLOOKUP(Table2[[#This Row],[LD Place Race1]],Races!$F$3:$G$30,2,0)</f>
        <v>#N/A</v>
      </c>
      <c r="N248" s="11"/>
      <c r="O248" s="11"/>
      <c r="P248" s="11" t="e">
        <f>VLOOKUP(Table2[[#This Row],[500m Place Race1]],Races!$F$3:$G$30,2,0)</f>
        <v>#N/A</v>
      </c>
      <c r="Q248" s="37"/>
      <c r="R248" s="11"/>
      <c r="S248" s="11" t="e">
        <f>VLOOKUP(Table2[[#This Row],[200m Place Race1]],Races!$F$3:$G$30,2,0)</f>
        <v>#N/A</v>
      </c>
      <c r="T248" s="37" t="e">
        <f>Table2[[#This Row],[200m Points1]]+Table2[[#This Row],[500m Points 1]]+Table2[[#This Row],[LD Points1]]</f>
        <v>#N/A</v>
      </c>
      <c r="U248" s="11"/>
      <c r="V248" s="8"/>
      <c r="W248" s="37"/>
      <c r="X248" s="11"/>
      <c r="Y248" s="8" t="e">
        <f>VLOOKUP(Table2[[#This Row],[LD Place Race 2]],Races!$F$3:$G$30,2,0)</f>
        <v>#N/A</v>
      </c>
      <c r="Z248" s="37"/>
      <c r="AA248" s="11"/>
      <c r="AB248" s="8" t="e">
        <f>VLOOKUP(Table2[[#This Row],[500m Place Race 2]],Races!$F$3:$G$30,2,0)</f>
        <v>#N/A</v>
      </c>
      <c r="AC248" s="37"/>
      <c r="AD248" s="11"/>
      <c r="AE248" s="8" t="e">
        <f>VLOOKUP(Table2[[#This Row],[200m Race 2 Place]],Races!$F$3:$G$30,2,0)</f>
        <v>#N/A</v>
      </c>
      <c r="AF248" s="9"/>
      <c r="AG248" s="37"/>
      <c r="AH248" s="11" t="e">
        <f>VLOOKUP(Table2[[#This Row],[100m Place Race 2]],Races!$F$3:$G$30,2,0)</f>
        <v>#N/A</v>
      </c>
      <c r="AI248" s="11" t="e">
        <f>Table2[[#This Row],[100m POINTS Race 2]]+Table2[[#This Row],[200m POINTS RACE 2]]+Table2[[#This Row],[500m Points Race 2]]+Table2[[#This Row],[LD Points Race 2]]</f>
        <v>#N/A</v>
      </c>
      <c r="AJ248" s="11"/>
      <c r="AK248" s="9"/>
      <c r="AL248" s="37"/>
      <c r="AM248" s="11"/>
      <c r="AN248" s="37"/>
      <c r="AO248" s="11"/>
      <c r="AP248" s="37"/>
      <c r="AQ248" s="11" t="e">
        <f>VLOOKUP(Table2[[#This Row],[500m Position]],Races!$F$3:$G$30,2,0)</f>
        <v>#N/A</v>
      </c>
      <c r="AR248" s="37"/>
      <c r="AS248" s="11"/>
      <c r="AT248" s="37" t="e">
        <f>VLOOKUP(Table2[[#This Row],[200m Position Race 4]],Races!$F$3:$G$30,2,0)</f>
        <v>#N/A</v>
      </c>
      <c r="AU248" s="11"/>
      <c r="AV248" s="37"/>
      <c r="AW248" s="11" t="e">
        <f>VLOOKUP(Table2[[#This Row],[100m Position Race 4 ]],Races!$F$3:$G$30,2,0)</f>
        <v>#N/A</v>
      </c>
      <c r="AX248" s="11" t="e">
        <f>Table2[[#This Row],[100m Points Race 4 ]]+Table2[[#This Row],[200m Points Race 4]]+Table2[[#This Row],[500m Points]]</f>
        <v>#N/A</v>
      </c>
      <c r="AY248" s="11"/>
      <c r="AZ248" s="11"/>
      <c r="BA248" s="37"/>
      <c r="BB248" s="37"/>
      <c r="BC248" s="11"/>
      <c r="BD248" s="37"/>
      <c r="BE248" s="11"/>
      <c r="BF248" s="37"/>
      <c r="BG248" s="11"/>
      <c r="BH248" s="37"/>
      <c r="BI248" s="11"/>
      <c r="BJ248" s="37"/>
      <c r="BK248" s="11"/>
      <c r="BL248" s="37"/>
      <c r="BM248" s="11"/>
      <c r="BN248" s="37"/>
      <c r="BO248" s="11"/>
      <c r="BP248" s="37"/>
      <c r="BQ248" s="11"/>
      <c r="BR248" s="37"/>
      <c r="BS248" s="11"/>
      <c r="BT248" s="37"/>
      <c r="BU248" s="11"/>
      <c r="BV24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48" s="9">
        <f>Table2[[#This Row],[Final Points race 1]]+Table2[[#This Row],[Final Points race 2]]+Table2[[#This Row],[Final POINTS Race 4 ]]+Table2[[#This Row],[Final POINTS Race 5]]+Table2[[#This Row],[Final POINTS Race 6]]</f>
        <v>0</v>
      </c>
      <c r="BX2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49" spans="1:78" s="42" customFormat="1" ht="16.5" hidden="1" customHeight="1" thickBot="1">
      <c r="A249" s="10">
        <v>14</v>
      </c>
      <c r="B249" s="6" t="s">
        <v>19</v>
      </c>
      <c r="C249" s="185" t="s">
        <v>295</v>
      </c>
      <c r="D249" s="19">
        <v>38062</v>
      </c>
      <c r="E249" s="52" t="s">
        <v>289</v>
      </c>
      <c r="F249" s="39" t="s">
        <v>76</v>
      </c>
      <c r="G249" s="28" t="s">
        <v>44</v>
      </c>
      <c r="H249" s="191"/>
      <c r="I249" s="93" t="e">
        <f>VLOOKUP(Table2[[#This Row],[GCU Number]],'race 5'!$B$2:$G$48,1,0)</f>
        <v>#N/A</v>
      </c>
      <c r="J249" s="11"/>
      <c r="K249" s="40"/>
      <c r="L249" s="11"/>
      <c r="M249" s="11" t="e">
        <f>VLOOKUP(Table2[[#This Row],[LD Place Race1]],Races!$F$3:$G$30,2,0)</f>
        <v>#N/A</v>
      </c>
      <c r="N249" s="11"/>
      <c r="O249" s="11"/>
      <c r="P249" s="11" t="e">
        <f>VLOOKUP(Table2[[#This Row],[500m Place Race1]],Races!$F$3:$G$30,2,0)</f>
        <v>#N/A</v>
      </c>
      <c r="Q249" s="40"/>
      <c r="R249" s="11"/>
      <c r="S249" s="11" t="e">
        <f>VLOOKUP(Table2[[#This Row],[200m Place Race1]],Races!$F$3:$G$30,2,0)</f>
        <v>#N/A</v>
      </c>
      <c r="T249" s="40" t="e">
        <f>Table2[[#This Row],[200m Points1]]+Table2[[#This Row],[500m Points 1]]+Table2[[#This Row],[LD Points1]]</f>
        <v>#N/A</v>
      </c>
      <c r="U249" s="11"/>
      <c r="V249" s="8"/>
      <c r="W249" s="40"/>
      <c r="X249" s="11"/>
      <c r="Y249" s="8" t="e">
        <f>VLOOKUP(Table2[[#This Row],[LD Place Race 2]],Races!$F$3:$G$30,2,0)</f>
        <v>#N/A</v>
      </c>
      <c r="Z249" s="40"/>
      <c r="AA249" s="11"/>
      <c r="AB249" s="8" t="e">
        <f>VLOOKUP(Table2[[#This Row],[500m Place Race 2]],Races!$F$3:$G$30,2,0)</f>
        <v>#N/A</v>
      </c>
      <c r="AC249" s="40"/>
      <c r="AD249" s="11"/>
      <c r="AE249" s="8" t="e">
        <f>VLOOKUP(Table2[[#This Row],[200m Race 2 Place]],Races!$F$3:$G$30,2,0)</f>
        <v>#N/A</v>
      </c>
      <c r="AF249" s="9"/>
      <c r="AG249" s="40"/>
      <c r="AH249" s="11" t="e">
        <f>VLOOKUP(Table2[[#This Row],[100m Place Race 2]],Races!$F$3:$G$30,2,0)</f>
        <v>#N/A</v>
      </c>
      <c r="AI249" s="11" t="e">
        <f>Table2[[#This Row],[100m POINTS Race 2]]+Table2[[#This Row],[200m POINTS RACE 2]]+Table2[[#This Row],[500m Points Race 2]]+Table2[[#This Row],[LD Points Race 2]]</f>
        <v>#N/A</v>
      </c>
      <c r="AJ249" s="11"/>
      <c r="AK249" s="9"/>
      <c r="AL249" s="40"/>
      <c r="AM249" s="11"/>
      <c r="AN249" s="40"/>
      <c r="AO249" s="11"/>
      <c r="AP249" s="40"/>
      <c r="AQ249" s="11" t="e">
        <f>VLOOKUP(Table2[[#This Row],[500m Position]],Races!$F$3:$G$30,2,0)</f>
        <v>#N/A</v>
      </c>
      <c r="AR249" s="40"/>
      <c r="AS249" s="11"/>
      <c r="AT249" s="40" t="e">
        <f>VLOOKUP(Table2[[#This Row],[200m Position Race 4]],Races!$F$3:$G$30,2,0)</f>
        <v>#N/A</v>
      </c>
      <c r="AU249" s="11"/>
      <c r="AV249" s="40"/>
      <c r="AW249" s="11" t="e">
        <f>VLOOKUP(Table2[[#This Row],[100m Position Race 4 ]],Races!$F$3:$G$30,2,0)</f>
        <v>#N/A</v>
      </c>
      <c r="AX249" s="11" t="e">
        <f>Table2[[#This Row],[100m Points Race 4 ]]+Table2[[#This Row],[200m Points Race 4]]+Table2[[#This Row],[500m Points]]</f>
        <v>#N/A</v>
      </c>
      <c r="AY249" s="11"/>
      <c r="AZ249" s="11"/>
      <c r="BA249" s="40"/>
      <c r="BB249" s="40"/>
      <c r="BC249" s="11"/>
      <c r="BD249" s="40"/>
      <c r="BE249" s="11"/>
      <c r="BF249" s="40"/>
      <c r="BG249" s="11"/>
      <c r="BH249" s="40"/>
      <c r="BI249" s="11"/>
      <c r="BJ249" s="40"/>
      <c r="BK249" s="11"/>
      <c r="BL249" s="40"/>
      <c r="BM249" s="11"/>
      <c r="BN249" s="40"/>
      <c r="BO249" s="11"/>
      <c r="BP249" s="40"/>
      <c r="BQ249" s="11"/>
      <c r="BR249" s="40"/>
      <c r="BS249" s="11"/>
      <c r="BT249" s="40"/>
      <c r="BU249" s="11"/>
      <c r="BV24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49" s="9">
        <f>Table2[[#This Row],[Final Points race 1]]+Table2[[#This Row],[Final Points race 2]]+Table2[[#This Row],[Final POINTS Race 4 ]]+Table2[[#This Row],[Final POINTS Race 5]]+Table2[[#This Row],[Final POINTS Race 6]]</f>
        <v>0</v>
      </c>
      <c r="BX2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4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50" spans="1:78" s="42" customFormat="1" ht="16.5" hidden="1" customHeight="1" thickBot="1">
      <c r="A250" s="6">
        <v>14</v>
      </c>
      <c r="B250" s="6" t="s">
        <v>19</v>
      </c>
      <c r="C250" s="185" t="s">
        <v>462</v>
      </c>
      <c r="D250" s="194">
        <v>37904</v>
      </c>
      <c r="E250" s="10" t="s">
        <v>376</v>
      </c>
      <c r="F250" s="61" t="s">
        <v>76</v>
      </c>
      <c r="G250" s="29" t="s">
        <v>24</v>
      </c>
      <c r="H250" s="201"/>
      <c r="I250" s="93" t="e">
        <f>VLOOKUP(Table2[[#This Row],[GCU Number]],'race 5'!$B$2:$G$48,1,0)</f>
        <v>#N/A</v>
      </c>
      <c r="J250" s="11">
        <v>116</v>
      </c>
      <c r="K250" s="84"/>
      <c r="L250" s="11"/>
      <c r="M250" s="11" t="e">
        <f>VLOOKUP(Table2[[#This Row],[LD Place Race1]],Races!$F$3:$G$30,2,0)</f>
        <v>#N/A</v>
      </c>
      <c r="N250" s="11"/>
      <c r="O250" s="11"/>
      <c r="P250" s="11" t="e">
        <f>VLOOKUP(Table2[[#This Row],[500m Place Race1]],Races!$F$3:$G$30,2,0)</f>
        <v>#N/A</v>
      </c>
      <c r="Q250" s="84"/>
      <c r="R250" s="11"/>
      <c r="S250" s="11" t="e">
        <f>VLOOKUP(Table2[[#This Row],[200m Place Race1]],Races!$F$3:$G$30,2,0)</f>
        <v>#N/A</v>
      </c>
      <c r="T250" s="84" t="e">
        <f>Table2[[#This Row],[200m Points1]]+Table2[[#This Row],[500m Points 1]]+Table2[[#This Row],[LD Points1]]</f>
        <v>#N/A</v>
      </c>
      <c r="U250" s="11"/>
      <c r="V250" s="8"/>
      <c r="W250" s="40" t="s">
        <v>1306</v>
      </c>
      <c r="X250" s="11">
        <v>6</v>
      </c>
      <c r="Y250" s="7">
        <f>VLOOKUP(Table2[[#This Row],[LD Place Race 2]],Races!$F$3:$G$30,2,0)</f>
        <v>15</v>
      </c>
      <c r="Z250" s="40" t="s">
        <v>1432</v>
      </c>
      <c r="AA250" s="11">
        <v>5</v>
      </c>
      <c r="AB250" s="7">
        <f>VLOOKUP(Table2[[#This Row],[500m Place Race 2]],Races!$F$3:$G$30,2,0)</f>
        <v>16</v>
      </c>
      <c r="AC250" s="268" t="s">
        <v>1495</v>
      </c>
      <c r="AD250" s="11">
        <v>5</v>
      </c>
      <c r="AE250" s="7">
        <f>VLOOKUP(Table2[[#This Row],[200m Race 2 Place]],Races!$F$3:$G$30,2,0)</f>
        <v>16</v>
      </c>
      <c r="AF250" s="300">
        <v>34.880000000000003</v>
      </c>
      <c r="AG250" s="40">
        <v>5</v>
      </c>
      <c r="AH250" s="11">
        <f>VLOOKUP(Table2[[#This Row],[100m Place Race 2]],Races!$F$3:$G$30,2,0)</f>
        <v>16</v>
      </c>
      <c r="AI250" s="11">
        <f>Table2[[#This Row],[100m POINTS Race 2]]+Table2[[#This Row],[200m POINTS RACE 2]]+Table2[[#This Row],[500m Points Race 2]]+Table2[[#This Row],[LD Points Race 2]]</f>
        <v>63</v>
      </c>
      <c r="AJ250" s="11">
        <v>5</v>
      </c>
      <c r="AK250" s="11">
        <f>VLOOKUP(Table2[[#This Row],[Race 2 Overall Position]],Races!$F$3:$G$30,2,0)</f>
        <v>16</v>
      </c>
      <c r="AL250" s="84"/>
      <c r="AM250" s="11"/>
      <c r="AN250" s="84"/>
      <c r="AO250" s="11"/>
      <c r="AP250" s="84"/>
      <c r="AQ250" s="11"/>
      <c r="AR250" s="84"/>
      <c r="AS250" s="11"/>
      <c r="AT250" s="84"/>
      <c r="AU250" s="11"/>
      <c r="AV250" s="84"/>
      <c r="AW250" s="11"/>
      <c r="AX250" s="11"/>
      <c r="AY250" s="11"/>
      <c r="AZ250" s="11"/>
      <c r="BA250" s="84"/>
      <c r="BB250" s="84"/>
      <c r="BC250" s="11"/>
      <c r="BD250" s="84"/>
      <c r="BE250" s="11"/>
      <c r="BF250" s="84"/>
      <c r="BG250" s="11"/>
      <c r="BH250" s="84"/>
      <c r="BI250" s="11"/>
      <c r="BJ250" s="84"/>
      <c r="BK250" s="11"/>
      <c r="BL250" s="84"/>
      <c r="BM250" s="11"/>
      <c r="BN250" s="84"/>
      <c r="BO250" s="11"/>
      <c r="BP250" s="84"/>
      <c r="BQ250" s="11"/>
      <c r="BR250" s="84"/>
      <c r="BS250" s="11"/>
      <c r="BT250" s="84"/>
      <c r="BU250" s="11"/>
      <c r="BV25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50" s="9">
        <f>Table2[[#This Row],[Final Points race 1]]+Table2[[#This Row],[Final Points race 2]]+Table2[[#This Row],[Final POINTS Race 4 ]]+Table2[[#This Row],[Final POINTS Race 5]]+Table2[[#This Row],[Final POINTS Race 6]]</f>
        <v>16</v>
      </c>
      <c r="BX25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16</v>
      </c>
    </row>
    <row r="251" spans="1:78" s="42" customFormat="1" ht="16.5" customHeight="1" thickBot="1">
      <c r="A251" s="10">
        <v>14</v>
      </c>
      <c r="B251" s="6" t="s">
        <v>19</v>
      </c>
      <c r="C251" s="185" t="s">
        <v>1941</v>
      </c>
      <c r="D251" s="19"/>
      <c r="E251" s="10"/>
      <c r="F251" s="64"/>
      <c r="G251" s="28" t="s">
        <v>1858</v>
      </c>
      <c r="H251" s="191">
        <v>11572</v>
      </c>
      <c r="I251" s="93">
        <f>VLOOKUP(Table2[[#This Row],[GCU Number]],'race 5'!$B$2:$G$48,1,0)</f>
        <v>11572</v>
      </c>
      <c r="J251" s="13"/>
      <c r="K251" s="40"/>
      <c r="L251" s="7"/>
      <c r="M251" s="11"/>
      <c r="N251" s="11"/>
      <c r="O251" s="11"/>
      <c r="P251" s="11"/>
      <c r="Q251" s="40"/>
      <c r="R251" s="7"/>
      <c r="S251" s="11"/>
      <c r="T251" s="40"/>
      <c r="U251" s="7"/>
      <c r="V251" s="8"/>
      <c r="W251" s="40"/>
      <c r="X251" s="7"/>
      <c r="Y251" s="8"/>
      <c r="Z251" s="40"/>
      <c r="AA251" s="7"/>
      <c r="AB251" s="8"/>
      <c r="AC251" s="40"/>
      <c r="AD251" s="7"/>
      <c r="AE251" s="8"/>
      <c r="AF251" s="9"/>
      <c r="AG251" s="40"/>
      <c r="AH251" s="7"/>
      <c r="AI251" s="11"/>
      <c r="AJ251" s="11"/>
      <c r="AK251" s="9"/>
      <c r="AL251" s="40"/>
      <c r="AM251" s="7"/>
      <c r="AN251" s="40"/>
      <c r="AO251" s="7"/>
      <c r="AP251" s="40"/>
      <c r="AQ251" s="7"/>
      <c r="AR251" s="40"/>
      <c r="AS251" s="7"/>
      <c r="AT251" s="40"/>
      <c r="AU251" s="7"/>
      <c r="AV251" s="40"/>
      <c r="AW251" s="7"/>
      <c r="AX251" s="7"/>
      <c r="AY251" s="7"/>
      <c r="AZ251" s="7"/>
      <c r="BA251" s="40" t="s">
        <v>430</v>
      </c>
      <c r="BB251" s="40"/>
      <c r="BC251" s="7"/>
      <c r="BD251" s="40" t="s">
        <v>2068</v>
      </c>
      <c r="BE251" s="7">
        <v>6</v>
      </c>
      <c r="BF251" s="40">
        <f>VLOOKUP(Table2[[#This Row],[Total Position Race 6]],Races!$F$3:$G$30,2,0)</f>
        <v>15</v>
      </c>
      <c r="BG251" s="7"/>
      <c r="BH251" s="40"/>
      <c r="BI251" s="7"/>
      <c r="BJ251" s="40"/>
      <c r="BK251" s="7"/>
      <c r="BL251" s="40"/>
      <c r="BM251" s="7"/>
      <c r="BN251" s="40"/>
      <c r="BO251" s="7"/>
      <c r="BP251" s="40"/>
      <c r="BQ251" s="7"/>
      <c r="BR251" s="40"/>
      <c r="BS251" s="7"/>
      <c r="BT251" s="40"/>
      <c r="BU251" s="7"/>
      <c r="BV25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51" s="9">
        <f>Table2[[#This Row],[Final Points race 1]]+Table2[[#This Row],[Final Points race 2]]+Table2[[#This Row],[Final POINTS Race 4 ]]+Table2[[#This Row],[Final POINTS Race 5]]+Table2[[#This Row],[Final POINTS Race 6]]</f>
        <v>15</v>
      </c>
      <c r="BX251" s="9" t="e">
        <f>SMALL(#REF!,1)</f>
        <v>#REF!</v>
      </c>
      <c r="BY25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51" s="117">
        <f>IF(Table2[[#This Row],[Races completed]]=$BZ$1,Table2[[#This Row],[Total Points 2018]]-Table2[[#This Row],[Lowest]],Table2[[#This Row],[Total Points 2018]])</f>
        <v>15</v>
      </c>
    </row>
    <row r="252" spans="1:78" s="42" customFormat="1" ht="16.5" hidden="1" customHeight="1" thickBot="1">
      <c r="A252" s="10">
        <v>14</v>
      </c>
      <c r="B252" s="6" t="s">
        <v>19</v>
      </c>
      <c r="C252" s="185" t="s">
        <v>251</v>
      </c>
      <c r="D252" s="194">
        <v>38413</v>
      </c>
      <c r="E252" s="10" t="s">
        <v>258</v>
      </c>
      <c r="F252" s="10" t="s">
        <v>76</v>
      </c>
      <c r="G252" s="29" t="s">
        <v>24</v>
      </c>
      <c r="H252" s="191"/>
      <c r="I252" s="93" t="e">
        <f>VLOOKUP(Table2[[#This Row],[GCU Number]],'race 5'!$B$2:$G$48,1,0)</f>
        <v>#N/A</v>
      </c>
      <c r="J252" s="7"/>
      <c r="K252" s="84"/>
      <c r="L252" s="40"/>
      <c r="M252" s="11"/>
      <c r="N252" s="11"/>
      <c r="O252" s="11"/>
      <c r="P252" s="11" t="e">
        <f>VLOOKUP(Table2[[#This Row],[500m Place Race1]],Races!$F$3:$G$30,2,0)</f>
        <v>#N/A</v>
      </c>
      <c r="Q252" s="84"/>
      <c r="R252" s="40"/>
      <c r="S252" s="11"/>
      <c r="T252" s="84" t="e">
        <f>Table2[[#This Row],[200m Points1]]+Table2[[#This Row],[500m Points 1]]+Table2[[#This Row],[LD Points1]]</f>
        <v>#N/A</v>
      </c>
      <c r="U252" s="40"/>
      <c r="V252" s="8"/>
      <c r="W252" s="84"/>
      <c r="X252" s="40"/>
      <c r="Y252" s="8" t="e">
        <f>VLOOKUP(Table2[[#This Row],[LD Place Race 2]],Races!$F$3:$G$30,2,0)</f>
        <v>#N/A</v>
      </c>
      <c r="Z252" s="84"/>
      <c r="AA252" s="40"/>
      <c r="AB252" s="8" t="e">
        <f>VLOOKUP(Table2[[#This Row],[500m Place Race 2]],Races!$F$3:$G$30,2,0)</f>
        <v>#N/A</v>
      </c>
      <c r="AC252" s="84"/>
      <c r="AD252" s="40"/>
      <c r="AE252" s="8" t="e">
        <f>VLOOKUP(Table2[[#This Row],[200m Race 2 Place]],Races!$F$3:$G$30,2,0)</f>
        <v>#N/A</v>
      </c>
      <c r="AF252" s="11"/>
      <c r="AG252" s="84"/>
      <c r="AH252" s="40" t="e">
        <f>VLOOKUP(Table2[[#This Row],[100m Place Race 2]],Races!$F$3:$G$30,2,0)</f>
        <v>#N/A</v>
      </c>
      <c r="AI252" s="37" t="e">
        <f>Table2[[#This Row],[100m POINTS Race 2]]+Table2[[#This Row],[200m POINTS RACE 2]]+Table2[[#This Row],[500m Points Race 2]]+Table2[[#This Row],[LD Points Race 2]]</f>
        <v>#N/A</v>
      </c>
      <c r="AJ252" s="37"/>
      <c r="AK252" s="9"/>
      <c r="AL252" s="84"/>
      <c r="AM252" s="40"/>
      <c r="AN252" s="84"/>
      <c r="AO252" s="40"/>
      <c r="AP252" s="84"/>
      <c r="AQ252" s="40" t="e">
        <f>VLOOKUP(Table2[[#This Row],[500m Position]],Races!$F$3:$G$30,2,0)</f>
        <v>#N/A</v>
      </c>
      <c r="AR252" s="84"/>
      <c r="AS252" s="40"/>
      <c r="AT252" s="84" t="e">
        <f>VLOOKUP(Table2[[#This Row],[200m Position Race 4]],Races!$F$3:$G$30,2,0)</f>
        <v>#N/A</v>
      </c>
      <c r="AU252" s="40"/>
      <c r="AV252" s="84"/>
      <c r="AW252" s="40" t="e">
        <f>VLOOKUP(Table2[[#This Row],[100m Position Race 4 ]],Races!$F$3:$G$30,2,0)</f>
        <v>#N/A</v>
      </c>
      <c r="AX252" s="40" t="e">
        <f>Table2[[#This Row],[100m Points Race 4 ]]+Table2[[#This Row],[200m Points Race 4]]+Table2[[#This Row],[500m Points]]</f>
        <v>#N/A</v>
      </c>
      <c r="AY252" s="40"/>
      <c r="AZ252" s="40"/>
      <c r="BA252" s="84"/>
      <c r="BB252" s="84"/>
      <c r="BC252" s="40"/>
      <c r="BD252" s="84"/>
      <c r="BE252" s="40"/>
      <c r="BF252" s="84"/>
      <c r="BG252" s="40"/>
      <c r="BH252" s="84"/>
      <c r="BI252" s="40"/>
      <c r="BJ252" s="84"/>
      <c r="BK252" s="40"/>
      <c r="BL252" s="84"/>
      <c r="BM252" s="40"/>
      <c r="BN252" s="84"/>
      <c r="BO252" s="40"/>
      <c r="BP252" s="84"/>
      <c r="BQ252" s="40"/>
      <c r="BR252" s="84"/>
      <c r="BS252" s="40"/>
      <c r="BT252" s="84"/>
      <c r="BU252" s="40"/>
      <c r="BV25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52" s="9">
        <f>Table2[[#This Row],[Final Points race 1]]+Table2[[#This Row],[Final Points race 2]]+Table2[[#This Row],[Final POINTS Race 4 ]]+Table2[[#This Row],[Final POINTS Race 5]]+Table2[[#This Row],[Final POINTS Race 6]]</f>
        <v>0</v>
      </c>
      <c r="BX25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53" spans="1:78" s="42" customFormat="1" ht="16.5" hidden="1" customHeight="1" thickBot="1">
      <c r="A253" s="10">
        <v>14</v>
      </c>
      <c r="B253" s="6" t="s">
        <v>19</v>
      </c>
      <c r="C253" s="185" t="s">
        <v>208</v>
      </c>
      <c r="D253" s="19">
        <v>38145</v>
      </c>
      <c r="E253" s="10"/>
      <c r="F253" s="62" t="s">
        <v>739</v>
      </c>
      <c r="G253" s="10" t="s">
        <v>11</v>
      </c>
      <c r="H253" s="201">
        <v>3784</v>
      </c>
      <c r="I253" s="93">
        <f>VLOOKUP(Table2[[#This Row],[GCU Number]],'race 5'!$B$2:$G$48,1,0)</f>
        <v>3784</v>
      </c>
      <c r="J253" s="7">
        <v>39</v>
      </c>
      <c r="K253" s="7" t="s">
        <v>972</v>
      </c>
      <c r="L253" s="7">
        <v>1</v>
      </c>
      <c r="M253" s="11">
        <f>VLOOKUP(Table2[[#This Row],[LD Place Race1]],Races!$F$3:$G$30,2,0)</f>
        <v>26</v>
      </c>
      <c r="N253" s="11" t="s">
        <v>871</v>
      </c>
      <c r="O253" s="11">
        <v>1</v>
      </c>
      <c r="P253" s="11">
        <f>VLOOKUP(Table2[[#This Row],[500m Place Race1]],Races!$F$3:$G$30,2,0)</f>
        <v>26</v>
      </c>
      <c r="Q253" s="267">
        <v>59.12</v>
      </c>
      <c r="R253" s="7">
        <v>1</v>
      </c>
      <c r="S253" s="11">
        <f>VLOOKUP(Table2[[#This Row],[200m Place Race1]],Races!$F$3:$G$30,2,0)</f>
        <v>26</v>
      </c>
      <c r="T253" s="7">
        <f>Table2[[#This Row],[200m Points1]]+Table2[[#This Row],[500m Points 1]]+Table2[[#This Row],[LD Points1]]</f>
        <v>78</v>
      </c>
      <c r="U253" s="7">
        <v>1</v>
      </c>
      <c r="V253" s="8">
        <f>VLOOKUP(Table2[[#This Row],[Final Place RACE 1]],Races!$F$3:$G$28,2,0)</f>
        <v>26</v>
      </c>
      <c r="W253" s="40" t="s">
        <v>1293</v>
      </c>
      <c r="X253" s="7">
        <v>1</v>
      </c>
      <c r="Y253" s="7">
        <f>VLOOKUP(Table2[[#This Row],[LD Place Race 2]],Races!$F$3:$G$30,2,0)</f>
        <v>26</v>
      </c>
      <c r="Z253" s="40" t="s">
        <v>1385</v>
      </c>
      <c r="AA253" s="7">
        <v>1</v>
      </c>
      <c r="AB253" s="7">
        <f>VLOOKUP(Table2[[#This Row],[500m Place Race 2]],Races!$F$3:$G$30,2,0)</f>
        <v>26</v>
      </c>
      <c r="AC253" s="268">
        <v>56.99</v>
      </c>
      <c r="AD253" s="7">
        <v>1</v>
      </c>
      <c r="AE253" s="7">
        <f>VLOOKUP(Table2[[#This Row],[200m Race 2 Place]],Races!$F$3:$G$30,2,0)</f>
        <v>26</v>
      </c>
      <c r="AF253" s="300">
        <v>25.93</v>
      </c>
      <c r="AG253" s="40">
        <v>1</v>
      </c>
      <c r="AH253" s="7">
        <f>VLOOKUP(Table2[[#This Row],[100m Place Race 2]],Races!$F$3:$G$30,2,0)</f>
        <v>26</v>
      </c>
      <c r="AI253" s="11">
        <f>Table2[[#This Row],[100m POINTS Race 2]]+Table2[[#This Row],[200m POINTS RACE 2]]+Table2[[#This Row],[500m Points Race 2]]+Table2[[#This Row],[LD Points Race 2]]</f>
        <v>104</v>
      </c>
      <c r="AJ253" s="11">
        <v>1</v>
      </c>
      <c r="AK253" s="11">
        <f>VLOOKUP(Table2[[#This Row],[Race 2 Overall Position]],Races!$F$3:$G$30,2,0)</f>
        <v>26</v>
      </c>
      <c r="AL253" s="7"/>
      <c r="AM253" s="7"/>
      <c r="AN253" s="7"/>
      <c r="AO253" s="7" t="s">
        <v>1694</v>
      </c>
      <c r="AP253" s="7">
        <v>1</v>
      </c>
      <c r="AQ253" s="7">
        <f>VLOOKUP(Table2[[#This Row],[500m Position]],Races!$F$3:$G$30,2,0)</f>
        <v>26</v>
      </c>
      <c r="AR253" s="7" t="s">
        <v>1766</v>
      </c>
      <c r="AS253" s="7">
        <v>1</v>
      </c>
      <c r="AT253" s="7">
        <f>VLOOKUP(Table2[[#This Row],[200m Position Race 4]],Races!$F$3:$G$30,2,0)</f>
        <v>26</v>
      </c>
      <c r="AU253" s="267">
        <v>31.42</v>
      </c>
      <c r="AV253" s="7">
        <v>1</v>
      </c>
      <c r="AW253" s="7">
        <f>VLOOKUP(Table2[[#This Row],[100m Position Race 4 ]],Races!$F$3:$G$30,2,0)</f>
        <v>26</v>
      </c>
      <c r="AX253" s="7">
        <f>Table2[[#This Row],[100m Points Race 4 ]]+Table2[[#This Row],[200m Points Race 4]]+Table2[[#This Row],[500m Points]]</f>
        <v>78</v>
      </c>
      <c r="AY253" s="7">
        <v>1</v>
      </c>
      <c r="AZ253" s="7">
        <f>VLOOKUP(Table2[[#This Row],[Total Position Race 4]],Races!$F$3:$G$30,2,0)</f>
        <v>26</v>
      </c>
      <c r="BA253" s="7" t="s">
        <v>1985</v>
      </c>
      <c r="BB253" s="7">
        <v>1</v>
      </c>
      <c r="BC253" s="7">
        <f>VLOOKUP(Table2[[#This Row],[Total Position Race 5]],Races!$F$3:$G$30,2,0)</f>
        <v>26</v>
      </c>
      <c r="BD253" s="7"/>
      <c r="BE253" s="7"/>
      <c r="BF253" s="7"/>
      <c r="BG253" s="7"/>
      <c r="BH253" s="7"/>
      <c r="BI253" s="7"/>
      <c r="BJ253" s="7"/>
      <c r="BK253" s="7"/>
      <c r="BL253" s="7"/>
      <c r="BM253" s="7"/>
      <c r="BN253" s="7"/>
      <c r="BO253" s="7"/>
      <c r="BP253" s="7"/>
      <c r="BQ253" s="7"/>
      <c r="BR253" s="7"/>
      <c r="BS253" s="7"/>
      <c r="BT253" s="7"/>
      <c r="BU253" s="7"/>
      <c r="BV25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253" s="9">
        <f>Table2[[#This Row],[Final Points race 1]]+Table2[[#This Row],[Final Points race 2]]+Table2[[#This Row],[Final POINTS Race 4 ]]+Table2[[#This Row],[Final POINTS Race 5]]+Table2[[#This Row],[Final POINTS Race 6]]</f>
        <v>104</v>
      </c>
      <c r="BX2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104</v>
      </c>
    </row>
    <row r="254" spans="1:78" s="42" customFormat="1" ht="16.5" hidden="1" customHeight="1" thickBot="1">
      <c r="A254" s="10">
        <v>14</v>
      </c>
      <c r="B254" s="6" t="s">
        <v>19</v>
      </c>
      <c r="C254" s="185" t="s">
        <v>212</v>
      </c>
      <c r="D254" s="19">
        <v>38551</v>
      </c>
      <c r="E254" s="10" t="s">
        <v>467</v>
      </c>
      <c r="F254" s="6" t="s">
        <v>76</v>
      </c>
      <c r="G254" s="28" t="s">
        <v>11</v>
      </c>
      <c r="H254" s="191">
        <v>3787</v>
      </c>
      <c r="I254" s="93" t="e">
        <f>VLOOKUP(Table2[[#This Row],[GCU Number]],'race 5'!$B$2:$G$48,1,0)</f>
        <v>#N/A</v>
      </c>
      <c r="J254" s="7"/>
      <c r="K254" s="84"/>
      <c r="L254" s="7"/>
      <c r="M254" s="11"/>
      <c r="N254" s="11"/>
      <c r="O254" s="11"/>
      <c r="P254" s="11" t="e">
        <f>VLOOKUP(Table2[[#This Row],[500m Place Race1]],Races!$F$3:$G$30,2,0)</f>
        <v>#N/A</v>
      </c>
      <c r="Q254" s="84"/>
      <c r="R254" s="7"/>
      <c r="S254" s="11"/>
      <c r="T254" s="84" t="e">
        <f>Table2[[#This Row],[200m Points1]]+Table2[[#This Row],[500m Points 1]]+Table2[[#This Row],[LD Points1]]</f>
        <v>#N/A</v>
      </c>
      <c r="U254" s="7"/>
      <c r="V254" s="8"/>
      <c r="W254" s="84"/>
      <c r="X254" s="7"/>
      <c r="Y254" s="8" t="e">
        <f>VLOOKUP(Table2[[#This Row],[LD Place Race 2]],Races!$F$3:$G$30,2,0)</f>
        <v>#N/A</v>
      </c>
      <c r="Z254" s="84"/>
      <c r="AA254" s="7"/>
      <c r="AB254" s="8" t="e">
        <f>VLOOKUP(Table2[[#This Row],[500m Place Race 2]],Races!$F$3:$G$30,2,0)</f>
        <v>#N/A</v>
      </c>
      <c r="AC254" s="84"/>
      <c r="AD254" s="7"/>
      <c r="AE254" s="8" t="e">
        <f>VLOOKUP(Table2[[#This Row],[200m Race 2 Place]],Races!$F$3:$G$30,2,0)</f>
        <v>#N/A</v>
      </c>
      <c r="AF254" s="11"/>
      <c r="AG254" s="84"/>
      <c r="AH254" s="7" t="e">
        <f>VLOOKUP(Table2[[#This Row],[100m Place Race 2]],Races!$F$3:$G$30,2,0)</f>
        <v>#N/A</v>
      </c>
      <c r="AI254" s="11" t="e">
        <f>Table2[[#This Row],[100m POINTS Race 2]]+Table2[[#This Row],[200m POINTS RACE 2]]+Table2[[#This Row],[500m Points Race 2]]+Table2[[#This Row],[LD Points Race 2]]</f>
        <v>#N/A</v>
      </c>
      <c r="AJ254" s="11"/>
      <c r="AK254" s="9"/>
      <c r="AL254" s="84"/>
      <c r="AM254" s="7"/>
      <c r="AN254" s="84"/>
      <c r="AO254" s="7"/>
      <c r="AP254" s="84"/>
      <c r="AQ254" s="7" t="e">
        <f>VLOOKUP(Table2[[#This Row],[500m Position]],Races!$F$3:$G$30,2,0)</f>
        <v>#N/A</v>
      </c>
      <c r="AR254" s="84"/>
      <c r="AS254" s="7"/>
      <c r="AT254" s="84" t="e">
        <f>VLOOKUP(Table2[[#This Row],[200m Position Race 4]],Races!$F$3:$G$30,2,0)</f>
        <v>#N/A</v>
      </c>
      <c r="AU254" s="7"/>
      <c r="AV254" s="84"/>
      <c r="AW254" s="7" t="e">
        <f>VLOOKUP(Table2[[#This Row],[100m Position Race 4 ]],Races!$F$3:$G$30,2,0)</f>
        <v>#N/A</v>
      </c>
      <c r="AX254" s="7" t="e">
        <f>Table2[[#This Row],[100m Points Race 4 ]]+Table2[[#This Row],[200m Points Race 4]]+Table2[[#This Row],[500m Points]]</f>
        <v>#N/A</v>
      </c>
      <c r="AY254" s="7"/>
      <c r="AZ254" s="7"/>
      <c r="BA254" s="84"/>
      <c r="BB254" s="84"/>
      <c r="BC254" s="7"/>
      <c r="BD254" s="84"/>
      <c r="BE254" s="7"/>
      <c r="BF254" s="84"/>
      <c r="BG254" s="7"/>
      <c r="BH254" s="84"/>
      <c r="BI254" s="7"/>
      <c r="BJ254" s="84"/>
      <c r="BK254" s="7"/>
      <c r="BL254" s="84"/>
      <c r="BM254" s="7"/>
      <c r="BN254" s="84"/>
      <c r="BO254" s="7"/>
      <c r="BP254" s="84"/>
      <c r="BQ254" s="7"/>
      <c r="BR254" s="84"/>
      <c r="BS254" s="7"/>
      <c r="BT254" s="84"/>
      <c r="BU254" s="7"/>
      <c r="BV25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54" s="9">
        <f>Table2[[#This Row],[Final Points race 1]]+Table2[[#This Row],[Final Points race 2]]+Table2[[#This Row],[Final POINTS Race 4 ]]+Table2[[#This Row],[Final POINTS Race 5]]+Table2[[#This Row],[Final POINTS Race 6]]</f>
        <v>0</v>
      </c>
      <c r="BX2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55" spans="1:78" s="42" customFormat="1" ht="16.5" customHeight="1" thickBot="1">
      <c r="A255" s="10">
        <v>14</v>
      </c>
      <c r="B255" s="189" t="s">
        <v>9</v>
      </c>
      <c r="C255" s="185" t="s">
        <v>1614</v>
      </c>
      <c r="D255" s="19">
        <v>38440</v>
      </c>
      <c r="E255" s="10" t="s">
        <v>730</v>
      </c>
      <c r="F255" s="10" t="s">
        <v>76</v>
      </c>
      <c r="G255" s="124" t="s">
        <v>37</v>
      </c>
      <c r="H255" s="201">
        <v>10087</v>
      </c>
      <c r="I255" s="93">
        <f>VLOOKUP(Table2[[#This Row],[GCU Number]],'race 5'!$B$2:$G$48,1,0)</f>
        <v>10087</v>
      </c>
      <c r="J255" s="7">
        <v>19</v>
      </c>
      <c r="K255" s="7"/>
      <c r="L255" s="7">
        <v>8</v>
      </c>
      <c r="M255" s="11">
        <f>VLOOKUP(Table2[[#This Row],[LD Place Race1]],Races!$F$3:$G$30,2,0)</f>
        <v>13</v>
      </c>
      <c r="N255" s="11" t="s">
        <v>870</v>
      </c>
      <c r="O255" s="11">
        <v>6</v>
      </c>
      <c r="P255" s="11">
        <f>VLOOKUP(Table2[[#This Row],[500m Place Race1]],Races!$F$3:$G$30,2,0)</f>
        <v>15</v>
      </c>
      <c r="Q255" s="7" t="s">
        <v>929</v>
      </c>
      <c r="R255" s="7">
        <v>6</v>
      </c>
      <c r="S255" s="11">
        <f>VLOOKUP(Table2[[#This Row],[200m Place Race1]],Races!$F$3:$G$30,2,0)</f>
        <v>15</v>
      </c>
      <c r="T255" s="7">
        <f>Table2[[#This Row],[200m Points1]]+Table2[[#This Row],[500m Points 1]]+Table2[[#This Row],[LD Points1]]</f>
        <v>43</v>
      </c>
      <c r="U255" s="7">
        <v>5</v>
      </c>
      <c r="V255" s="8">
        <f>VLOOKUP(Table2[[#This Row],[Final Place RACE 1]],Races!$F$3:$G$28,2,0)</f>
        <v>16</v>
      </c>
      <c r="W255" s="40" t="s">
        <v>1300</v>
      </c>
      <c r="X255" s="7">
        <v>5</v>
      </c>
      <c r="Y255" s="7">
        <f>VLOOKUP(Table2[[#This Row],[LD Place Race 2]],Races!$F$3:$G$30,2,0)</f>
        <v>16</v>
      </c>
      <c r="Z255" s="40" t="s">
        <v>1407</v>
      </c>
      <c r="AA255" s="7">
        <v>4</v>
      </c>
      <c r="AB255" s="7">
        <f>VLOOKUP(Table2[[#This Row],[500m Place Race 2]],Races!$F$3:$G$30,2,0)</f>
        <v>17</v>
      </c>
      <c r="AC255" s="268">
        <v>59.19</v>
      </c>
      <c r="AD255" s="7">
        <v>4</v>
      </c>
      <c r="AE255" s="7">
        <f>VLOOKUP(Table2[[#This Row],[200m Race 2 Place]],Races!$F$3:$G$30,2,0)</f>
        <v>17</v>
      </c>
      <c r="AF255" s="300">
        <v>27.23</v>
      </c>
      <c r="AG255" s="40">
        <v>3</v>
      </c>
      <c r="AH255" s="7">
        <f>VLOOKUP(Table2[[#This Row],[100m Place Race 2]],Races!$F$3:$G$30,2,0)</f>
        <v>19</v>
      </c>
      <c r="AI255" s="11">
        <f>Table2[[#This Row],[100m POINTS Race 2]]+Table2[[#This Row],[200m POINTS RACE 2]]+Table2[[#This Row],[500m Points Race 2]]+Table2[[#This Row],[LD Points Race 2]]</f>
        <v>69</v>
      </c>
      <c r="AJ255" s="11">
        <v>2</v>
      </c>
      <c r="AK255" s="11">
        <f>VLOOKUP(Table2[[#This Row],[Race 2 Overall Position]],Races!$F$3:$G$30,2,0)</f>
        <v>22</v>
      </c>
      <c r="AL255" s="7"/>
      <c r="AM255" s="7"/>
      <c r="AN255" s="7"/>
      <c r="AO255" s="7" t="s">
        <v>1692</v>
      </c>
      <c r="AP255" s="7">
        <v>4</v>
      </c>
      <c r="AQ255" s="7">
        <f>VLOOKUP(Table2[[#This Row],[500m Position]],Races!$F$3:$G$30,2,0)</f>
        <v>17</v>
      </c>
      <c r="AR255" s="7" t="s">
        <v>1763</v>
      </c>
      <c r="AS255" s="7">
        <v>4</v>
      </c>
      <c r="AT255" s="7">
        <f>VLOOKUP(Table2[[#This Row],[200m Position Race 4]],Races!$F$3:$G$30,2,0)</f>
        <v>17</v>
      </c>
      <c r="AU255" s="267">
        <v>31.33</v>
      </c>
      <c r="AV255" s="7">
        <v>3</v>
      </c>
      <c r="AW255" s="7">
        <f>VLOOKUP(Table2[[#This Row],[100m Position Race 4 ]],Races!$F$3:$G$30,2,0)</f>
        <v>19</v>
      </c>
      <c r="AX255" s="7">
        <f>Table2[[#This Row],[100m Points Race 4 ]]+Table2[[#This Row],[200m Points Race 4]]+Table2[[#This Row],[500m Points]]</f>
        <v>53</v>
      </c>
      <c r="AY255" s="7">
        <v>4</v>
      </c>
      <c r="AZ255" s="7">
        <f>VLOOKUP(Table2[[#This Row],[Total Position Race 4]],Races!$F$3:$G$30,2,0)</f>
        <v>17</v>
      </c>
      <c r="BA255" s="7" t="s">
        <v>1982</v>
      </c>
      <c r="BB255" s="7">
        <v>5</v>
      </c>
      <c r="BC255" s="7">
        <f>VLOOKUP(Table2[[#This Row],[Total Position Race 5]],Races!$F$3:$G$30,2,0)</f>
        <v>16</v>
      </c>
      <c r="BD255" s="7" t="s">
        <v>2069</v>
      </c>
      <c r="BE255" s="7">
        <v>7</v>
      </c>
      <c r="BF255" s="7">
        <f>VLOOKUP(Table2[[#This Row],[Total Position Race 6]],Races!$F$3:$G$30,2,0)</f>
        <v>14</v>
      </c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255" s="9">
        <f>Table2[[#This Row],[Final Points race 1]]+Table2[[#This Row],[Final Points race 2]]+Table2[[#This Row],[Final POINTS Race 4 ]]+Table2[[#This Row],[Final POINTS Race 5]]+Table2[[#This Row],[Final POINTS Race 6]]</f>
        <v>85</v>
      </c>
      <c r="BX25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85</v>
      </c>
    </row>
    <row r="256" spans="1:78" s="42" customFormat="1" ht="16.5" customHeight="1" thickBot="1">
      <c r="A256" s="10">
        <v>14</v>
      </c>
      <c r="B256" s="6" t="s">
        <v>9</v>
      </c>
      <c r="C256" s="334" t="s">
        <v>141</v>
      </c>
      <c r="D256" s="19"/>
      <c r="E256" s="12"/>
      <c r="F256" s="6"/>
      <c r="G256" s="28" t="s">
        <v>1524</v>
      </c>
      <c r="H256" s="191"/>
      <c r="I256" s="93"/>
      <c r="J256" s="11"/>
      <c r="K256" s="311"/>
      <c r="L256" s="126"/>
      <c r="M256" s="126"/>
      <c r="N256" s="11"/>
      <c r="O256" s="11"/>
      <c r="P256" s="11"/>
      <c r="Q256" s="129"/>
      <c r="R256" s="126"/>
      <c r="S256" s="126"/>
      <c r="T256" s="306"/>
      <c r="U256" s="126"/>
      <c r="V256" s="298"/>
      <c r="W256" s="306"/>
      <c r="X256" s="126"/>
      <c r="Y256" s="298"/>
      <c r="Z256" s="306"/>
      <c r="AA256" s="126"/>
      <c r="AB256" s="298"/>
      <c r="AC256" s="306"/>
      <c r="AD256" s="126"/>
      <c r="AE256" s="298"/>
      <c r="AF256" s="126"/>
      <c r="AG256" s="306"/>
      <c r="AH256" s="126"/>
      <c r="AI256" s="11"/>
      <c r="AJ256" s="11"/>
      <c r="AK256" s="127"/>
      <c r="AL256" s="306"/>
      <c r="AM256" s="126"/>
      <c r="AN256" s="306"/>
      <c r="AO256" s="126"/>
      <c r="AP256" s="306"/>
      <c r="AQ256" s="126"/>
      <c r="AR256" s="306"/>
      <c r="AS256" s="126"/>
      <c r="AT256" s="306"/>
      <c r="AU256" s="126"/>
      <c r="AV256" s="306"/>
      <c r="AW256" s="126"/>
      <c r="AX256" s="11"/>
      <c r="AY256" s="11"/>
      <c r="AZ256" s="11"/>
      <c r="BA256" s="306"/>
      <c r="BB256" s="306"/>
      <c r="BC256" s="126"/>
      <c r="BD256" s="40" t="s">
        <v>2070</v>
      </c>
      <c r="BE256" s="126">
        <v>8</v>
      </c>
      <c r="BF256" s="306">
        <f>VLOOKUP(Table2[[#This Row],[Total Position Race 6]],Races!$F$3:$G$30,2,0)</f>
        <v>13</v>
      </c>
      <c r="BG256" s="126"/>
      <c r="BH256" s="306"/>
      <c r="BI256" s="126"/>
      <c r="BJ256" s="306"/>
      <c r="BK256" s="126"/>
      <c r="BL256" s="306"/>
      <c r="BM256" s="126"/>
      <c r="BN256" s="306"/>
      <c r="BO256" s="126"/>
      <c r="BP256" s="40"/>
      <c r="BQ256" s="11"/>
      <c r="BR256" s="40"/>
      <c r="BS256" s="11"/>
      <c r="BT256" s="40"/>
      <c r="BU256" s="11"/>
      <c r="BV256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56" s="127">
        <f>Table2[[#This Row],[Final Points race 1]]+Table2[[#This Row],[Final Points race 2]]+Table2[[#This Row],[Final POINTS Race 4 ]]+Table2[[#This Row],[Final POINTS Race 5]]+Table2[[#This Row],[Final POINTS Race 6]]</f>
        <v>13</v>
      </c>
      <c r="BX256" s="9" t="e">
        <f>SMALL(#REF!,1)</f>
        <v>#REF!</v>
      </c>
      <c r="BY256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56" s="117">
        <f>IF(Table2[[#This Row],[Races completed]]=$BZ$1,Table2[[#This Row],[Total Points 2018]]-Table2[[#This Row],[Lowest]],Table2[[#This Row],[Total Points 2018]])</f>
        <v>13</v>
      </c>
    </row>
    <row r="257" spans="1:82" s="42" customFormat="1" ht="16.5" hidden="1" customHeight="1" thickBot="1">
      <c r="A257" s="10">
        <v>14</v>
      </c>
      <c r="B257" s="6" t="s">
        <v>19</v>
      </c>
      <c r="C257" s="185" t="s">
        <v>316</v>
      </c>
      <c r="D257" s="19">
        <v>38227</v>
      </c>
      <c r="E257" s="52" t="s">
        <v>317</v>
      </c>
      <c r="F257" s="6" t="s">
        <v>76</v>
      </c>
      <c r="G257" s="28" t="s">
        <v>44</v>
      </c>
      <c r="H257" s="191"/>
      <c r="I257" s="93" t="e">
        <f>VLOOKUP(Table2[[#This Row],[GCU Number]],'race 5'!$B$2:$G$48,1,0)</f>
        <v>#N/A</v>
      </c>
      <c r="J257" s="11"/>
      <c r="K257" s="40"/>
      <c r="L257" s="11"/>
      <c r="M257" s="11" t="e">
        <f>VLOOKUP(Table2[[#This Row],[LD Place Race1]],Races!$F$3:$G$30,2,0)</f>
        <v>#N/A</v>
      </c>
      <c r="N257" s="11"/>
      <c r="O257" s="11"/>
      <c r="P257" s="11" t="e">
        <f>VLOOKUP(Table2[[#This Row],[500m Place Race1]],Races!$F$3:$G$30,2,0)</f>
        <v>#N/A</v>
      </c>
      <c r="Q257" s="40"/>
      <c r="R257" s="11"/>
      <c r="S257" s="11" t="e">
        <f>VLOOKUP(Table2[[#This Row],[200m Place Race1]],Races!$F$3:$G$30,2,0)</f>
        <v>#N/A</v>
      </c>
      <c r="T257" s="40" t="e">
        <f>Table2[[#This Row],[200m Points1]]+Table2[[#This Row],[500m Points 1]]+Table2[[#This Row],[LD Points1]]</f>
        <v>#N/A</v>
      </c>
      <c r="U257" s="11"/>
      <c r="V257" s="8"/>
      <c r="W257" s="40"/>
      <c r="X257" s="11"/>
      <c r="Y257" s="8" t="e">
        <f>VLOOKUP(Table2[[#This Row],[LD Place Race 2]],Races!$F$3:$G$30,2,0)</f>
        <v>#N/A</v>
      </c>
      <c r="Z257" s="40"/>
      <c r="AA257" s="11"/>
      <c r="AB257" s="8" t="e">
        <f>VLOOKUP(Table2[[#This Row],[500m Place Race 2]],Races!$F$3:$G$30,2,0)</f>
        <v>#N/A</v>
      </c>
      <c r="AC257" s="40"/>
      <c r="AD257" s="11"/>
      <c r="AE257" s="8" t="e">
        <f>VLOOKUP(Table2[[#This Row],[200m Race 2 Place]],Races!$F$3:$G$30,2,0)</f>
        <v>#N/A</v>
      </c>
      <c r="AF257" s="9"/>
      <c r="AG257" s="40"/>
      <c r="AH257" s="11" t="e">
        <f>VLOOKUP(Table2[[#This Row],[100m Place Race 2]],Races!$F$3:$G$30,2,0)</f>
        <v>#N/A</v>
      </c>
      <c r="AI257" s="11" t="e">
        <f>Table2[[#This Row],[100m POINTS Race 2]]+Table2[[#This Row],[200m POINTS RACE 2]]+Table2[[#This Row],[500m Points Race 2]]+Table2[[#This Row],[LD Points Race 2]]</f>
        <v>#N/A</v>
      </c>
      <c r="AJ257" s="11"/>
      <c r="AK257" s="9"/>
      <c r="AL257" s="40"/>
      <c r="AM257" s="11"/>
      <c r="AN257" s="40"/>
      <c r="AO257" s="11"/>
      <c r="AP257" s="40"/>
      <c r="AQ257" s="11" t="e">
        <f>VLOOKUP(Table2[[#This Row],[500m Position]],Races!$F$3:$G$30,2,0)</f>
        <v>#N/A</v>
      </c>
      <c r="AR257" s="40"/>
      <c r="AS257" s="11"/>
      <c r="AT257" s="40" t="e">
        <f>VLOOKUP(Table2[[#This Row],[200m Position Race 4]],Races!$F$3:$G$30,2,0)</f>
        <v>#N/A</v>
      </c>
      <c r="AU257" s="11"/>
      <c r="AV257" s="40"/>
      <c r="AW257" s="11" t="e">
        <f>VLOOKUP(Table2[[#This Row],[100m Position Race 4 ]],Races!$F$3:$G$30,2,0)</f>
        <v>#N/A</v>
      </c>
      <c r="AX257" s="11" t="e">
        <f>Table2[[#This Row],[100m Points Race 4 ]]+Table2[[#This Row],[200m Points Race 4]]+Table2[[#This Row],[500m Points]]</f>
        <v>#N/A</v>
      </c>
      <c r="AY257" s="11"/>
      <c r="AZ257" s="11"/>
      <c r="BA257" s="40"/>
      <c r="BB257" s="40"/>
      <c r="BC257" s="11"/>
      <c r="BD257" s="40"/>
      <c r="BE257" s="11"/>
      <c r="BF257" s="40"/>
      <c r="BG257" s="11"/>
      <c r="BH257" s="40"/>
      <c r="BI257" s="11"/>
      <c r="BJ257" s="40"/>
      <c r="BK257" s="11"/>
      <c r="BL257" s="40"/>
      <c r="BM257" s="11"/>
      <c r="BN257" s="40"/>
      <c r="BO257" s="11"/>
      <c r="BP257" s="40"/>
      <c r="BQ257" s="11"/>
      <c r="BR257" s="40"/>
      <c r="BS257" s="11"/>
      <c r="BT257" s="40"/>
      <c r="BU257" s="11"/>
      <c r="BV25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57" s="9">
        <f>Table2[[#This Row],[Final Points race 1]]+Table2[[#This Row],[Final Points race 2]]+Table2[[#This Row],[Final POINTS Race 4 ]]+Table2[[#This Row],[Final POINTS Race 5]]+Table2[[#This Row],[Final POINTS Race 6]]</f>
        <v>0</v>
      </c>
      <c r="BX2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58" spans="1:82" s="42" customFormat="1" ht="16.5" hidden="1" customHeight="1" thickBot="1">
      <c r="A258" s="10">
        <v>14</v>
      </c>
      <c r="B258" s="6" t="s">
        <v>19</v>
      </c>
      <c r="C258" s="185" t="s">
        <v>107</v>
      </c>
      <c r="D258" s="19">
        <v>38346</v>
      </c>
      <c r="E258" s="6" t="s">
        <v>67</v>
      </c>
      <c r="F258" s="6" t="s">
        <v>76</v>
      </c>
      <c r="G258" s="28" t="s">
        <v>24</v>
      </c>
      <c r="H258" s="191"/>
      <c r="I258" s="93" t="e">
        <f>VLOOKUP(Table2[[#This Row],[GCU Number]],'race 5'!$B$2:$G$48,1,0)</f>
        <v>#N/A</v>
      </c>
      <c r="J258" s="11"/>
      <c r="K258" s="40"/>
      <c r="L258" s="11"/>
      <c r="M258" s="11" t="e">
        <f>VLOOKUP(Table2[[#This Row],[LD Place Race1]],Races!$F$3:$G$30,2,0)</f>
        <v>#N/A</v>
      </c>
      <c r="N258" s="11"/>
      <c r="O258" s="11"/>
      <c r="P258" s="11" t="e">
        <f>VLOOKUP(Table2[[#This Row],[500m Place Race1]],Races!$F$3:$G$30,2,0)</f>
        <v>#N/A</v>
      </c>
      <c r="Q258" s="40"/>
      <c r="R258" s="11"/>
      <c r="S258" s="11" t="e">
        <f>VLOOKUP(Table2[[#This Row],[200m Place Race1]],Races!$F$3:$G$30,2,0)</f>
        <v>#N/A</v>
      </c>
      <c r="T258" s="40" t="e">
        <f>Table2[[#This Row],[200m Points1]]+Table2[[#This Row],[500m Points 1]]+Table2[[#This Row],[LD Points1]]</f>
        <v>#N/A</v>
      </c>
      <c r="U258" s="11"/>
      <c r="V258" s="8"/>
      <c r="W258" s="40"/>
      <c r="X258" s="11"/>
      <c r="Y258" s="7" t="e">
        <f>VLOOKUP(Table2[[#This Row],[LD Place Race 2]],Races!$F$3:$G$30,2,0)</f>
        <v>#N/A</v>
      </c>
      <c r="Z258" s="40"/>
      <c r="AA258" s="11"/>
      <c r="AB258" s="7" t="e">
        <f>VLOOKUP(Table2[[#This Row],[500m Place Race 2]],Races!$F$3:$G$30,2,0)</f>
        <v>#N/A</v>
      </c>
      <c r="AC258" s="40"/>
      <c r="AD258" s="11"/>
      <c r="AE258" s="7" t="e">
        <f>VLOOKUP(Table2[[#This Row],[200m Race 2 Place]],Races!$F$3:$G$30,2,0)</f>
        <v>#N/A</v>
      </c>
      <c r="AF258" s="11"/>
      <c r="AG258" s="40"/>
      <c r="AH258" s="11" t="e">
        <f>VLOOKUP(Table2[[#This Row],[100m Place Race 2]],Races!$F$3:$G$30,2,0)</f>
        <v>#N/A</v>
      </c>
      <c r="AI258" s="11" t="e">
        <f>Table2[[#This Row],[100m POINTS Race 2]]+Table2[[#This Row],[200m POINTS RACE 2]]+Table2[[#This Row],[500m Points Race 2]]+Table2[[#This Row],[LD Points Race 2]]</f>
        <v>#N/A</v>
      </c>
      <c r="AJ258" s="11"/>
      <c r="AK258" s="11"/>
      <c r="AL258" s="40"/>
      <c r="AM258" s="11"/>
      <c r="AN258" s="40"/>
      <c r="AO258" s="11"/>
      <c r="AP258" s="40"/>
      <c r="AQ258" s="11" t="e">
        <f>VLOOKUP(Table2[[#This Row],[500m Position]],Races!$F$3:$G$30,2,0)</f>
        <v>#N/A</v>
      </c>
      <c r="AR258" s="40"/>
      <c r="AS258" s="11"/>
      <c r="AT258" s="40" t="e">
        <f>VLOOKUP(Table2[[#This Row],[200m Position Race 4]],Races!$F$3:$G$30,2,0)</f>
        <v>#N/A</v>
      </c>
      <c r="AU258" s="11"/>
      <c r="AV258" s="40"/>
      <c r="AW258" s="11" t="e">
        <f>VLOOKUP(Table2[[#This Row],[100m Position Race 4 ]],Races!$F$3:$G$30,2,0)</f>
        <v>#N/A</v>
      </c>
      <c r="AX258" s="11" t="e">
        <f>Table2[[#This Row],[100m Points Race 4 ]]+Table2[[#This Row],[200m Points Race 4]]+Table2[[#This Row],[500m Points]]</f>
        <v>#N/A</v>
      </c>
      <c r="AY258" s="11"/>
      <c r="AZ258" s="11"/>
      <c r="BA258" s="40"/>
      <c r="BB258" s="40"/>
      <c r="BC258" s="11"/>
      <c r="BD258" s="40"/>
      <c r="BE258" s="11"/>
      <c r="BF258" s="40"/>
      <c r="BG258" s="11"/>
      <c r="BH258" s="40"/>
      <c r="BI258" s="11"/>
      <c r="BJ258" s="40"/>
      <c r="BK258" s="11"/>
      <c r="BL258" s="40"/>
      <c r="BM258" s="11"/>
      <c r="BN258" s="40"/>
      <c r="BO258" s="11"/>
      <c r="BP258" s="40"/>
      <c r="BQ258" s="11"/>
      <c r="BR258" s="40"/>
      <c r="BS258" s="11"/>
      <c r="BT258" s="40"/>
      <c r="BU258" s="11"/>
      <c r="BV25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58" s="9">
        <f>Table2[[#This Row],[Final Points race 1]]+Table2[[#This Row],[Final Points race 2]]+Table2[[#This Row],[Final POINTS Race 4 ]]+Table2[[#This Row],[Final POINTS Race 5]]+Table2[[#This Row],[Final POINTS Race 6]]</f>
        <v>0</v>
      </c>
      <c r="BX2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59" spans="1:82" s="42" customFormat="1" ht="16.5" hidden="1" customHeight="1" thickBot="1">
      <c r="A259" s="10">
        <v>14</v>
      </c>
      <c r="B259" s="6" t="s">
        <v>19</v>
      </c>
      <c r="C259" s="185" t="s">
        <v>169</v>
      </c>
      <c r="D259" s="19">
        <v>38682</v>
      </c>
      <c r="E259" s="6" t="s">
        <v>153</v>
      </c>
      <c r="F259" s="6" t="s">
        <v>76</v>
      </c>
      <c r="G259" s="28" t="s">
        <v>18</v>
      </c>
      <c r="H259" s="191"/>
      <c r="I259" s="93" t="e">
        <f>VLOOKUP(Table2[[#This Row],[GCU Number]],'race 5'!$B$2:$G$48,1,0)</f>
        <v>#N/A</v>
      </c>
      <c r="J259" s="11"/>
      <c r="K259" s="84"/>
      <c r="L259" s="11"/>
      <c r="M259" s="11"/>
      <c r="N259" s="11"/>
      <c r="O259" s="11"/>
      <c r="P259" s="11" t="e">
        <f>VLOOKUP(Table2[[#This Row],[500m Place Race1]],Races!$F$3:$G$30,2,0)</f>
        <v>#N/A</v>
      </c>
      <c r="Q259" s="84"/>
      <c r="R259" s="11"/>
      <c r="S259" s="11"/>
      <c r="T259" s="84" t="e">
        <f>Table2[[#This Row],[200m Points1]]+Table2[[#This Row],[500m Points 1]]+Table2[[#This Row],[LD Points1]]</f>
        <v>#N/A</v>
      </c>
      <c r="U259" s="11"/>
      <c r="V259" s="8"/>
      <c r="W259" s="84"/>
      <c r="X259" s="7"/>
      <c r="Y259" s="9" t="e">
        <f>VLOOKUP(Table2[[#This Row],[LD Place Race 2]],Races!$F$3:$G$30,2,0)</f>
        <v>#N/A</v>
      </c>
      <c r="Z259" s="84"/>
      <c r="AA259" s="7"/>
      <c r="AB259" s="9" t="e">
        <f>VLOOKUP(Table2[[#This Row],[500m Place Race 2]],Races!$F$3:$G$30,2,0)</f>
        <v>#N/A</v>
      </c>
      <c r="AC259" s="84"/>
      <c r="AD259" s="7"/>
      <c r="AE259" s="9" t="e">
        <f>VLOOKUP(Table2[[#This Row],[200m Race 2 Place]],Races!$F$3:$G$30,2,0)</f>
        <v>#N/A</v>
      </c>
      <c r="AF259" s="11"/>
      <c r="AG259" s="84"/>
      <c r="AH259" s="11" t="e">
        <f>VLOOKUP(Table2[[#This Row],[100m Place Race 2]],Races!$F$3:$G$30,2,0)</f>
        <v>#N/A</v>
      </c>
      <c r="AI259" s="11" t="e">
        <f>Table2[[#This Row],[100m POINTS Race 2]]+Table2[[#This Row],[200m POINTS RACE 2]]+Table2[[#This Row],[500m Points Race 2]]+Table2[[#This Row],[LD Points Race 2]]</f>
        <v>#N/A</v>
      </c>
      <c r="AJ259" s="11"/>
      <c r="AK259" s="9"/>
      <c r="AL259" s="84"/>
      <c r="AM259" s="11"/>
      <c r="AN259" s="84"/>
      <c r="AO259" s="11"/>
      <c r="AP259" s="84"/>
      <c r="AQ259" s="11" t="e">
        <f>VLOOKUP(Table2[[#This Row],[500m Position]],Races!$F$3:$G$30,2,0)</f>
        <v>#N/A</v>
      </c>
      <c r="AR259" s="84"/>
      <c r="AS259" s="11"/>
      <c r="AT259" s="84" t="e">
        <f>VLOOKUP(Table2[[#This Row],[200m Position Race 4]],Races!$F$3:$G$30,2,0)</f>
        <v>#N/A</v>
      </c>
      <c r="AU259" s="11"/>
      <c r="AV259" s="84"/>
      <c r="AW259" s="11" t="e">
        <f>VLOOKUP(Table2[[#This Row],[100m Position Race 4 ]],Races!$F$3:$G$30,2,0)</f>
        <v>#N/A</v>
      </c>
      <c r="AX259" s="11" t="e">
        <f>Table2[[#This Row],[100m Points Race 4 ]]+Table2[[#This Row],[200m Points Race 4]]+Table2[[#This Row],[500m Points]]</f>
        <v>#N/A</v>
      </c>
      <c r="AY259" s="11"/>
      <c r="AZ259" s="11"/>
      <c r="BA259" s="84"/>
      <c r="BB259" s="84"/>
      <c r="BC259" s="11"/>
      <c r="BD259" s="84"/>
      <c r="BE259" s="11"/>
      <c r="BF259" s="84"/>
      <c r="BG259" s="11"/>
      <c r="BH259" s="84"/>
      <c r="BI259" s="11"/>
      <c r="BJ259" s="84"/>
      <c r="BK259" s="11"/>
      <c r="BL259" s="84"/>
      <c r="BM259" s="11"/>
      <c r="BN259" s="84"/>
      <c r="BO259" s="11"/>
      <c r="BP259" s="84"/>
      <c r="BQ259" s="11"/>
      <c r="BR259" s="84"/>
      <c r="BS259" s="11"/>
      <c r="BT259" s="84"/>
      <c r="BU259" s="11"/>
      <c r="BV25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59" s="9">
        <f>Table2[[#This Row],[Final Points race 1]]+Table2[[#This Row],[Final Points race 2]]+Table2[[#This Row],[Final POINTS Race 4 ]]+Table2[[#This Row],[Final POINTS Race 5]]+Table2[[#This Row],[Final POINTS Race 6]]</f>
        <v>0</v>
      </c>
      <c r="BX25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5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5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</row>
    <row r="260" spans="1:82" ht="16.5" hidden="1" customHeight="1" thickBot="1">
      <c r="A260" s="10">
        <v>14</v>
      </c>
      <c r="B260" s="6" t="s">
        <v>19</v>
      </c>
      <c r="C260" s="185" t="s">
        <v>102</v>
      </c>
      <c r="D260" s="19">
        <v>38521</v>
      </c>
      <c r="E260" s="6" t="s">
        <v>103</v>
      </c>
      <c r="F260" s="6" t="s">
        <v>76</v>
      </c>
      <c r="G260" s="28" t="s">
        <v>18</v>
      </c>
      <c r="H260" s="191"/>
      <c r="I260" s="93" t="e">
        <f>VLOOKUP(Table2[[#This Row],[GCU Number]],'race 5'!$B$2:$G$48,1,0)</f>
        <v>#N/A</v>
      </c>
      <c r="J260" s="13"/>
      <c r="K260" s="84"/>
      <c r="L260" s="13"/>
      <c r="M260" s="11"/>
      <c r="N260" s="11"/>
      <c r="O260" s="11"/>
      <c r="P260" s="11" t="e">
        <f>VLOOKUP(Table2[[#This Row],[500m Place Race1]],Races!$F$3:$G$30,2,0)</f>
        <v>#N/A</v>
      </c>
      <c r="Q260" s="84"/>
      <c r="R260" s="13"/>
      <c r="S260" s="11"/>
      <c r="T260" s="84" t="e">
        <f>Table2[[#This Row],[200m Points1]]+Table2[[#This Row],[500m Points 1]]+Table2[[#This Row],[LD Points1]]</f>
        <v>#N/A</v>
      </c>
      <c r="U260" s="13"/>
      <c r="V260" s="15"/>
      <c r="W260" s="84"/>
      <c r="X260" s="13"/>
      <c r="Y260" s="15" t="e">
        <f>VLOOKUP(Table2[[#This Row],[LD Place Race 2]],Races!$F$3:$G$30,2,0)</f>
        <v>#N/A</v>
      </c>
      <c r="Z260" s="84"/>
      <c r="AA260" s="13"/>
      <c r="AB260" s="15" t="e">
        <f>VLOOKUP(Table2[[#This Row],[500m Place Race 2]],Races!$F$3:$G$30,2,0)</f>
        <v>#N/A</v>
      </c>
      <c r="AC260" s="84"/>
      <c r="AD260" s="13"/>
      <c r="AE260" s="15" t="e">
        <f>VLOOKUP(Table2[[#This Row],[200m Race 2 Place]],Races!$F$3:$G$30,2,0)</f>
        <v>#N/A</v>
      </c>
      <c r="AF260" s="13"/>
      <c r="AG260" s="84"/>
      <c r="AH260" s="13" t="e">
        <f>VLOOKUP(Table2[[#This Row],[100m Place Race 2]],Races!$F$3:$G$30,2,0)</f>
        <v>#N/A</v>
      </c>
      <c r="AI260" s="13" t="e">
        <f>Table2[[#This Row],[100m POINTS Race 2]]+Table2[[#This Row],[200m POINTS RACE 2]]+Table2[[#This Row],[500m Points Race 2]]+Table2[[#This Row],[LD Points Race 2]]</f>
        <v>#N/A</v>
      </c>
      <c r="AJ260" s="13"/>
      <c r="AK260" s="91"/>
      <c r="AL260" s="84"/>
      <c r="AM260" s="13"/>
      <c r="AN260" s="84"/>
      <c r="AO260" s="13"/>
      <c r="AP260" s="84"/>
      <c r="AQ260" s="13" t="e">
        <f>VLOOKUP(Table2[[#This Row],[500m Position]],Races!$F$3:$G$30,2,0)</f>
        <v>#N/A</v>
      </c>
      <c r="AR260" s="84"/>
      <c r="AS260" s="13"/>
      <c r="AT260" s="84" t="e">
        <f>VLOOKUP(Table2[[#This Row],[200m Position Race 4]],Races!$F$3:$G$30,2,0)</f>
        <v>#N/A</v>
      </c>
      <c r="AU260" s="13"/>
      <c r="AV260" s="84"/>
      <c r="AW260" s="13" t="e">
        <f>VLOOKUP(Table2[[#This Row],[100m Position Race 4 ]],Races!$F$3:$G$30,2,0)</f>
        <v>#N/A</v>
      </c>
      <c r="AX260" s="13" t="e">
        <f>Table2[[#This Row],[100m Points Race 4 ]]+Table2[[#This Row],[200m Points Race 4]]+Table2[[#This Row],[500m Points]]</f>
        <v>#N/A</v>
      </c>
      <c r="AY260" s="13"/>
      <c r="AZ260" s="13"/>
      <c r="BA260" s="84"/>
      <c r="BB260" s="84"/>
      <c r="BC260" s="13"/>
      <c r="BD260" s="84"/>
      <c r="BE260" s="13"/>
      <c r="BF260" s="84"/>
      <c r="BG260" s="13"/>
      <c r="BH260" s="84"/>
      <c r="BI260" s="13"/>
      <c r="BJ260" s="84"/>
      <c r="BK260" s="13"/>
      <c r="BL260" s="84"/>
      <c r="BM260" s="13"/>
      <c r="BN260" s="84"/>
      <c r="BO260" s="13"/>
      <c r="BP260" s="84"/>
      <c r="BQ260" s="13"/>
      <c r="BR260" s="84"/>
      <c r="BS260" s="13"/>
      <c r="BT260" s="84"/>
      <c r="BU260" s="13"/>
      <c r="BV26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0" s="9">
        <f>Table2[[#This Row],[Final Points race 1]]+Table2[[#This Row],[Final Points race 2]]+Table2[[#This Row],[Final POINTS Race 4 ]]+Table2[[#This Row],[Final POINTS Race 5]]+Table2[[#This Row],[Final POINTS Race 6]]</f>
        <v>0</v>
      </c>
      <c r="BX2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60" s="42"/>
    </row>
    <row r="261" spans="1:82" ht="16.5" hidden="1" customHeight="1" thickBot="1">
      <c r="A261" s="10">
        <v>14</v>
      </c>
      <c r="B261" s="6" t="s">
        <v>19</v>
      </c>
      <c r="C261" s="185" t="s">
        <v>463</v>
      </c>
      <c r="D261" s="19">
        <v>38088</v>
      </c>
      <c r="E261" s="10" t="s">
        <v>378</v>
      </c>
      <c r="F261" s="61" t="s">
        <v>76</v>
      </c>
      <c r="G261" s="10" t="s">
        <v>24</v>
      </c>
      <c r="H261" s="206"/>
      <c r="I261" s="93" t="e">
        <f>VLOOKUP(Table2[[#This Row],[GCU Number]],'race 5'!$B$2:$G$48,1,0)</f>
        <v>#N/A</v>
      </c>
      <c r="J261" s="13">
        <v>36</v>
      </c>
      <c r="K261" s="84"/>
      <c r="L261" s="13"/>
      <c r="M261" s="11" t="e">
        <f>VLOOKUP(Table2[[#This Row],[LD Place Race1]],Races!$F$3:$G$30,2,0)</f>
        <v>#N/A</v>
      </c>
      <c r="N261" s="11"/>
      <c r="O261" s="11"/>
      <c r="P261" s="11" t="e">
        <f>VLOOKUP(Table2[[#This Row],[500m Place Race1]],Races!$F$3:$G$30,2,0)</f>
        <v>#N/A</v>
      </c>
      <c r="Q261" s="84"/>
      <c r="R261" s="13"/>
      <c r="S261" s="11" t="e">
        <f>VLOOKUP(Table2[[#This Row],[200m Place Race1]],Races!$F$3:$G$30,2,0)</f>
        <v>#N/A</v>
      </c>
      <c r="T261" s="84" t="e">
        <f>Table2[[#This Row],[200m Points1]]+Table2[[#This Row],[500m Points 1]]+Table2[[#This Row],[LD Points1]]</f>
        <v>#N/A</v>
      </c>
      <c r="U261" s="13"/>
      <c r="V261" s="15"/>
      <c r="W261" s="84"/>
      <c r="X261" s="13"/>
      <c r="Y261" s="15" t="e">
        <f>VLOOKUP(Table2[[#This Row],[LD Place Race 2]],Races!$F$3:$G$30,2,0)</f>
        <v>#N/A</v>
      </c>
      <c r="Z261" s="84"/>
      <c r="AA261" s="13"/>
      <c r="AB261" s="15" t="e">
        <f>VLOOKUP(Table2[[#This Row],[500m Place Race 2]],Races!$F$3:$G$30,2,0)</f>
        <v>#N/A</v>
      </c>
      <c r="AC261" s="84"/>
      <c r="AD261" s="13"/>
      <c r="AE261" s="15" t="e">
        <f>VLOOKUP(Table2[[#This Row],[200m Race 2 Place]],Races!$F$3:$G$30,2,0)</f>
        <v>#N/A</v>
      </c>
      <c r="AF261" s="91"/>
      <c r="AG261" s="84"/>
      <c r="AH261" s="13" t="e">
        <f>VLOOKUP(Table2[[#This Row],[100m Place Race 2]],Races!$F$3:$G$30,2,0)</f>
        <v>#N/A</v>
      </c>
      <c r="AI261" s="13" t="e">
        <f>Table2[[#This Row],[100m POINTS Race 2]]+Table2[[#This Row],[200m POINTS RACE 2]]+Table2[[#This Row],[500m Points Race 2]]+Table2[[#This Row],[LD Points Race 2]]</f>
        <v>#N/A</v>
      </c>
      <c r="AJ261" s="13"/>
      <c r="AK261" s="91"/>
      <c r="AL261" s="84"/>
      <c r="AM261" s="13"/>
      <c r="AN261" s="84"/>
      <c r="AO261" s="13"/>
      <c r="AP261" s="84"/>
      <c r="AQ261" s="13" t="e">
        <f>VLOOKUP(Table2[[#This Row],[500m Position]],Races!$F$3:$G$30,2,0)</f>
        <v>#N/A</v>
      </c>
      <c r="AR261" s="84"/>
      <c r="AS261" s="13"/>
      <c r="AT261" s="84" t="e">
        <f>VLOOKUP(Table2[[#This Row],[200m Position Race 4]],Races!$F$3:$G$30,2,0)</f>
        <v>#N/A</v>
      </c>
      <c r="AU261" s="13"/>
      <c r="AV261" s="84"/>
      <c r="AW261" s="13" t="e">
        <f>VLOOKUP(Table2[[#This Row],[100m Position Race 4 ]],Races!$F$3:$G$30,2,0)</f>
        <v>#N/A</v>
      </c>
      <c r="AX261" s="13" t="e">
        <f>Table2[[#This Row],[100m Points Race 4 ]]+Table2[[#This Row],[200m Points Race 4]]+Table2[[#This Row],[500m Points]]</f>
        <v>#N/A</v>
      </c>
      <c r="AY261" s="13"/>
      <c r="AZ261" s="13"/>
      <c r="BA261" s="84"/>
      <c r="BB261" s="84"/>
      <c r="BC261" s="13"/>
      <c r="BD261" s="84"/>
      <c r="BE261" s="13"/>
      <c r="BF261" s="84"/>
      <c r="BG261" s="13"/>
      <c r="BH261" s="84"/>
      <c r="BI261" s="13"/>
      <c r="BJ261" s="84"/>
      <c r="BK261" s="13"/>
      <c r="BL261" s="84"/>
      <c r="BM261" s="13"/>
      <c r="BN261" s="84"/>
      <c r="BO261" s="13"/>
      <c r="BP261" s="84"/>
      <c r="BQ261" s="13"/>
      <c r="BR261" s="84"/>
      <c r="BS261" s="13"/>
      <c r="BT261" s="84"/>
      <c r="BU261" s="13"/>
      <c r="BV26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1" s="9">
        <f>Table2[[#This Row],[Final Points race 1]]+Table2[[#This Row],[Final Points race 2]]+Table2[[#This Row],[Final POINTS Race 4 ]]+Table2[[#This Row],[Final POINTS Race 5]]+Table2[[#This Row],[Final POINTS Race 6]]</f>
        <v>0</v>
      </c>
      <c r="BX26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61" s="42"/>
    </row>
    <row r="262" spans="1:82" ht="16.5" hidden="1" customHeight="1" thickBot="1">
      <c r="A262" s="10">
        <v>14</v>
      </c>
      <c r="B262" s="6" t="s">
        <v>19</v>
      </c>
      <c r="C262" s="185" t="s">
        <v>253</v>
      </c>
      <c r="D262" s="19">
        <v>38496</v>
      </c>
      <c r="E262" s="10" t="s">
        <v>467</v>
      </c>
      <c r="F262" s="10" t="s">
        <v>76</v>
      </c>
      <c r="G262" s="120" t="s">
        <v>11</v>
      </c>
      <c r="H262" s="205"/>
      <c r="I262" s="93" t="e">
        <f>VLOOKUP(Table2[[#This Row],[GCU Number]],'race 5'!$B$2:$G$48,1,0)</f>
        <v>#N/A</v>
      </c>
      <c r="J262" s="13"/>
      <c r="K262" s="84"/>
      <c r="L262" s="277"/>
      <c r="M262" s="11"/>
      <c r="N262" s="11"/>
      <c r="O262" s="11"/>
      <c r="P262" s="11" t="e">
        <f>VLOOKUP(Table2[[#This Row],[500m Place Race1]],Races!$F$3:$G$30,2,0)</f>
        <v>#N/A</v>
      </c>
      <c r="Q262" s="84"/>
      <c r="R262" s="277"/>
      <c r="S262" s="11"/>
      <c r="T262" s="84" t="e">
        <f>Table2[[#This Row],[200m Points1]]+Table2[[#This Row],[500m Points 1]]+Table2[[#This Row],[LD Points1]]</f>
        <v>#N/A</v>
      </c>
      <c r="U262" s="277"/>
      <c r="V262" s="15"/>
      <c r="W262" s="84"/>
      <c r="X262" s="277"/>
      <c r="Y262" s="15" t="e">
        <f>VLOOKUP(Table2[[#This Row],[LD Place Race 2]],Races!$F$3:$G$30,2,0)</f>
        <v>#N/A</v>
      </c>
      <c r="Z262" s="84"/>
      <c r="AA262" s="277"/>
      <c r="AB262" s="15" t="e">
        <f>VLOOKUP(Table2[[#This Row],[500m Place Race 2]],Races!$F$3:$G$30,2,0)</f>
        <v>#N/A</v>
      </c>
      <c r="AC262" s="84"/>
      <c r="AD262" s="277"/>
      <c r="AE262" s="15" t="e">
        <f>VLOOKUP(Table2[[#This Row],[200m Race 2 Place]],Races!$F$3:$G$30,2,0)</f>
        <v>#N/A</v>
      </c>
      <c r="AF262" s="13"/>
      <c r="AG262" s="84"/>
      <c r="AH262" s="277" t="e">
        <f>VLOOKUP(Table2[[#This Row],[100m Place Race 2]],Races!$F$3:$G$30,2,0)</f>
        <v>#N/A</v>
      </c>
      <c r="AI262" s="277" t="e">
        <f>Table2[[#This Row],[100m POINTS Race 2]]+Table2[[#This Row],[200m POINTS RACE 2]]+Table2[[#This Row],[500m Points Race 2]]+Table2[[#This Row],[LD Points Race 2]]</f>
        <v>#N/A</v>
      </c>
      <c r="AJ262" s="277"/>
      <c r="AK262" s="91"/>
      <c r="AL262" s="84"/>
      <c r="AM262" s="277"/>
      <c r="AN262" s="84"/>
      <c r="AO262" s="277"/>
      <c r="AP262" s="84"/>
      <c r="AQ262" s="277" t="e">
        <f>VLOOKUP(Table2[[#This Row],[500m Position]],Races!$F$3:$G$30,2,0)</f>
        <v>#N/A</v>
      </c>
      <c r="AR262" s="84"/>
      <c r="AS262" s="277"/>
      <c r="AT262" s="84" t="e">
        <f>VLOOKUP(Table2[[#This Row],[200m Position Race 4]],Races!$F$3:$G$30,2,0)</f>
        <v>#N/A</v>
      </c>
      <c r="AU262" s="277"/>
      <c r="AV262" s="84"/>
      <c r="AW262" s="277" t="e">
        <f>VLOOKUP(Table2[[#This Row],[100m Position Race 4 ]],Races!$F$3:$G$30,2,0)</f>
        <v>#N/A</v>
      </c>
      <c r="AX262" s="277" t="e">
        <f>Table2[[#This Row],[100m Points Race 4 ]]+Table2[[#This Row],[200m Points Race 4]]+Table2[[#This Row],[500m Points]]</f>
        <v>#N/A</v>
      </c>
      <c r="AY262" s="277"/>
      <c r="AZ262" s="277"/>
      <c r="BA262" s="84"/>
      <c r="BB262" s="84"/>
      <c r="BC262" s="277"/>
      <c r="BD262" s="84"/>
      <c r="BE262" s="277"/>
      <c r="BF262" s="84"/>
      <c r="BG262" s="277"/>
      <c r="BH262" s="84"/>
      <c r="BI262" s="277"/>
      <c r="BJ262" s="84"/>
      <c r="BK262" s="277"/>
      <c r="BL262" s="84"/>
      <c r="BM262" s="277"/>
      <c r="BN262" s="84"/>
      <c r="BO262" s="277"/>
      <c r="BP262" s="84"/>
      <c r="BQ262" s="277"/>
      <c r="BR262" s="84"/>
      <c r="BS262" s="277"/>
      <c r="BT262" s="84"/>
      <c r="BU262" s="277"/>
      <c r="BV26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2" s="9">
        <f>Table2[[#This Row],[Final Points race 1]]+Table2[[#This Row],[Final Points race 2]]+Table2[[#This Row],[Final POINTS Race 4 ]]+Table2[[#This Row],[Final POINTS Race 5]]+Table2[[#This Row],[Final POINTS Race 6]]</f>
        <v>0</v>
      </c>
      <c r="BX26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62" s="42"/>
    </row>
    <row r="263" spans="1:82" ht="16.5" hidden="1" customHeight="1" thickBot="1">
      <c r="A263" s="10">
        <v>14</v>
      </c>
      <c r="B263" s="6" t="s">
        <v>19</v>
      </c>
      <c r="C263" s="185" t="s">
        <v>250</v>
      </c>
      <c r="D263" s="19">
        <v>38496</v>
      </c>
      <c r="E263" s="10" t="s">
        <v>467</v>
      </c>
      <c r="F263" s="50" t="s">
        <v>76</v>
      </c>
      <c r="G263" s="120" t="s">
        <v>11</v>
      </c>
      <c r="H263" s="205"/>
      <c r="I263" s="93" t="e">
        <f>VLOOKUP(Table2[[#This Row],[GCU Number]],'race 5'!$B$2:$G$48,1,0)</f>
        <v>#N/A</v>
      </c>
      <c r="J263" s="13"/>
      <c r="K263" s="84"/>
      <c r="L263" s="277"/>
      <c r="M263" s="11"/>
      <c r="N263" s="11"/>
      <c r="O263" s="11"/>
      <c r="P263" s="11" t="e">
        <f>VLOOKUP(Table2[[#This Row],[500m Place Race1]],Races!$F$3:$G$30,2,0)</f>
        <v>#N/A</v>
      </c>
      <c r="Q263" s="84"/>
      <c r="R263" s="277"/>
      <c r="S263" s="11"/>
      <c r="T263" s="84" t="e">
        <f>Table2[[#This Row],[200m Points1]]+Table2[[#This Row],[500m Points 1]]+Table2[[#This Row],[LD Points1]]</f>
        <v>#N/A</v>
      </c>
      <c r="U263" s="277"/>
      <c r="V263" s="15"/>
      <c r="W263" s="84"/>
      <c r="X263" s="40"/>
      <c r="Y263" s="9" t="e">
        <f>VLOOKUP(Table2[[#This Row],[LD Place Race 2]],Races!$F$3:$G$30,2,0)</f>
        <v>#N/A</v>
      </c>
      <c r="Z263" s="78"/>
      <c r="AA263" s="40"/>
      <c r="AB263" s="9" t="e">
        <f>VLOOKUP(Table2[[#This Row],[500m Place Race 2]],Races!$F$3:$G$30,2,0)</f>
        <v>#N/A</v>
      </c>
      <c r="AC263" s="84"/>
      <c r="AD263" s="40"/>
      <c r="AE263" s="9" t="e">
        <f>VLOOKUP(Table2[[#This Row],[200m Race 2 Place]],Races!$F$3:$G$30,2,0)</f>
        <v>#N/A</v>
      </c>
      <c r="AF263" s="11"/>
      <c r="AG263" s="84"/>
      <c r="AH263" s="37" t="e">
        <f>VLOOKUP(Table2[[#This Row],[100m Place Race 2]],Races!$F$3:$G$30,2,0)</f>
        <v>#N/A</v>
      </c>
      <c r="AI263" s="37" t="e">
        <f>Table2[[#This Row],[100m POINTS Race 2]]+Table2[[#This Row],[200m POINTS RACE 2]]+Table2[[#This Row],[500m Points Race 2]]+Table2[[#This Row],[LD Points Race 2]]</f>
        <v>#N/A</v>
      </c>
      <c r="AJ263" s="37"/>
      <c r="AK263" s="9"/>
      <c r="AL263" s="84"/>
      <c r="AM263" s="277"/>
      <c r="AN263" s="84"/>
      <c r="AO263" s="277"/>
      <c r="AP263" s="84"/>
      <c r="AQ263" s="277" t="e">
        <f>VLOOKUP(Table2[[#This Row],[500m Position]],Races!$F$3:$G$30,2,0)</f>
        <v>#N/A</v>
      </c>
      <c r="AR263" s="84"/>
      <c r="AS263" s="277"/>
      <c r="AT263" s="84" t="e">
        <f>VLOOKUP(Table2[[#This Row],[200m Position Race 4]],Races!$F$3:$G$30,2,0)</f>
        <v>#N/A</v>
      </c>
      <c r="AU263" s="277"/>
      <c r="AV263" s="84"/>
      <c r="AW263" s="277" t="e">
        <f>VLOOKUP(Table2[[#This Row],[100m Position Race 4 ]],Races!$F$3:$G$30,2,0)</f>
        <v>#N/A</v>
      </c>
      <c r="AX263" s="277" t="e">
        <f>Table2[[#This Row],[100m Points Race 4 ]]+Table2[[#This Row],[200m Points Race 4]]+Table2[[#This Row],[500m Points]]</f>
        <v>#N/A</v>
      </c>
      <c r="AY263" s="277"/>
      <c r="AZ263" s="277"/>
      <c r="BA263" s="84"/>
      <c r="BB263" s="84"/>
      <c r="BC263" s="277"/>
      <c r="BD263" s="84"/>
      <c r="BE263" s="277"/>
      <c r="BF263" s="84"/>
      <c r="BG263" s="277"/>
      <c r="BH263" s="84"/>
      <c r="BI263" s="277"/>
      <c r="BJ263" s="84"/>
      <c r="BK263" s="277"/>
      <c r="BL263" s="84"/>
      <c r="BM263" s="277"/>
      <c r="BN263" s="84"/>
      <c r="BO263" s="277"/>
      <c r="BP263" s="84"/>
      <c r="BQ263" s="277"/>
      <c r="BR263" s="84"/>
      <c r="BS263" s="277"/>
      <c r="BT263" s="84"/>
      <c r="BU263" s="277"/>
      <c r="BV26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3" s="9">
        <f>Table2[[#This Row],[Final Points race 1]]+Table2[[#This Row],[Final Points race 2]]+Table2[[#This Row],[Final POINTS Race 4 ]]+Table2[[#This Row],[Final POINTS Race 5]]+Table2[[#This Row],[Final POINTS Race 6]]</f>
        <v>0</v>
      </c>
      <c r="BX26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63" s="42"/>
    </row>
    <row r="264" spans="1:82" ht="16.5" hidden="1" customHeight="1" thickBot="1">
      <c r="A264" s="10">
        <v>14</v>
      </c>
      <c r="B264" s="94" t="s">
        <v>19</v>
      </c>
      <c r="C264" s="185" t="s">
        <v>281</v>
      </c>
      <c r="D264" s="19"/>
      <c r="E264" s="10" t="s">
        <v>76</v>
      </c>
      <c r="F264" s="6" t="s">
        <v>282</v>
      </c>
      <c r="G264" s="28" t="s">
        <v>44</v>
      </c>
      <c r="H264" s="191"/>
      <c r="I264" s="93" t="e">
        <f>VLOOKUP(Table2[[#This Row],[GCU Number]],'race 5'!$B$2:$G$48,1,0)</f>
        <v>#N/A</v>
      </c>
      <c r="J264" s="13">
        <v>67</v>
      </c>
      <c r="K264" s="40"/>
      <c r="L264" s="13"/>
      <c r="M264" s="11" t="e">
        <f>VLOOKUP(Table2[[#This Row],[LD Place Race1]],Races!$F$3:$G$30,2,0)</f>
        <v>#N/A</v>
      </c>
      <c r="N264" s="11"/>
      <c r="O264" s="11"/>
      <c r="P264" s="11" t="e">
        <f>VLOOKUP(Table2[[#This Row],[500m Place Race1]],Races!$F$3:$G$30,2,0)</f>
        <v>#N/A</v>
      </c>
      <c r="Q264" s="40"/>
      <c r="R264" s="13"/>
      <c r="S264" s="11" t="e">
        <f>VLOOKUP(Table2[[#This Row],[200m Place Race1]],Races!$F$3:$G$30,2,0)</f>
        <v>#N/A</v>
      </c>
      <c r="T264" s="40" t="e">
        <f>Table2[[#This Row],[200m Points1]]+Table2[[#This Row],[500m Points 1]]+Table2[[#This Row],[LD Points1]]</f>
        <v>#N/A</v>
      </c>
      <c r="U264" s="13"/>
      <c r="V264" s="15"/>
      <c r="W264" s="40"/>
      <c r="X264" s="13"/>
      <c r="Y264" s="15" t="e">
        <f>VLOOKUP(Table2[[#This Row],[LD Place Race 2]],Races!$F$3:$G$30,2,0)</f>
        <v>#N/A</v>
      </c>
      <c r="Z264" s="40"/>
      <c r="AA264" s="13"/>
      <c r="AB264" s="15" t="e">
        <f>VLOOKUP(Table2[[#This Row],[500m Place Race 2]],Races!$F$3:$G$30,2,0)</f>
        <v>#N/A</v>
      </c>
      <c r="AC264" s="40"/>
      <c r="AD264" s="13"/>
      <c r="AE264" s="15" t="e">
        <f>VLOOKUP(Table2[[#This Row],[200m Race 2 Place]],Races!$F$3:$G$30,2,0)</f>
        <v>#N/A</v>
      </c>
      <c r="AF264" s="91"/>
      <c r="AG264" s="40"/>
      <c r="AH264" s="13" t="e">
        <f>VLOOKUP(Table2[[#This Row],[100m Place Race 2]],Races!$F$3:$G$30,2,0)</f>
        <v>#N/A</v>
      </c>
      <c r="AI264" s="13" t="e">
        <f>Table2[[#This Row],[100m POINTS Race 2]]+Table2[[#This Row],[200m POINTS RACE 2]]+Table2[[#This Row],[500m Points Race 2]]+Table2[[#This Row],[LD Points Race 2]]</f>
        <v>#N/A</v>
      </c>
      <c r="AJ264" s="13"/>
      <c r="AK264" s="91"/>
      <c r="AL264" s="40"/>
      <c r="AM264" s="13"/>
      <c r="AN264" s="40"/>
      <c r="AO264" s="13"/>
      <c r="AP264" s="40"/>
      <c r="AQ264" s="13" t="e">
        <f>VLOOKUP(Table2[[#This Row],[500m Position]],Races!$F$3:$G$30,2,0)</f>
        <v>#N/A</v>
      </c>
      <c r="AR264" s="40"/>
      <c r="AS264" s="13"/>
      <c r="AT264" s="40" t="e">
        <f>VLOOKUP(Table2[[#This Row],[200m Position Race 4]],Races!$F$3:$G$30,2,0)</f>
        <v>#N/A</v>
      </c>
      <c r="AU264" s="13"/>
      <c r="AV264" s="40"/>
      <c r="AW264" s="13" t="e">
        <f>VLOOKUP(Table2[[#This Row],[100m Position Race 4 ]],Races!$F$3:$G$30,2,0)</f>
        <v>#N/A</v>
      </c>
      <c r="AX264" s="13" t="e">
        <f>Table2[[#This Row],[100m Points Race 4 ]]+Table2[[#This Row],[200m Points Race 4]]+Table2[[#This Row],[500m Points]]</f>
        <v>#N/A</v>
      </c>
      <c r="AY264" s="13"/>
      <c r="AZ264" s="13"/>
      <c r="BA264" s="40"/>
      <c r="BB264" s="40"/>
      <c r="BC264" s="13"/>
      <c r="BD264" s="40"/>
      <c r="BE264" s="13"/>
      <c r="BF264" s="40"/>
      <c r="BG264" s="13"/>
      <c r="BH264" s="40"/>
      <c r="BI264" s="13"/>
      <c r="BJ264" s="40"/>
      <c r="BK264" s="13"/>
      <c r="BL264" s="40"/>
      <c r="BM264" s="13"/>
      <c r="BN264" s="40"/>
      <c r="BO264" s="13"/>
      <c r="BP264" s="40"/>
      <c r="BQ264" s="13"/>
      <c r="BR264" s="40"/>
      <c r="BS264" s="13"/>
      <c r="BT264" s="40"/>
      <c r="BU264" s="13"/>
      <c r="BV26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4" s="9">
        <f>Table2[[#This Row],[Final Points race 1]]+Table2[[#This Row],[Final Points race 2]]+Table2[[#This Row],[Final POINTS Race 4 ]]+Table2[[#This Row],[Final POINTS Race 5]]+Table2[[#This Row],[Final POINTS Race 6]]</f>
        <v>0</v>
      </c>
      <c r="BX26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64" s="42"/>
    </row>
    <row r="265" spans="1:82" ht="16.5" hidden="1" customHeight="1" thickBot="1">
      <c r="A265" s="10">
        <v>14</v>
      </c>
      <c r="B265" s="6" t="s">
        <v>19</v>
      </c>
      <c r="C265" s="185" t="s">
        <v>448</v>
      </c>
      <c r="D265" s="19">
        <v>38167</v>
      </c>
      <c r="E265" s="50" t="s">
        <v>467</v>
      </c>
      <c r="F265" s="50" t="s">
        <v>76</v>
      </c>
      <c r="G265" s="50" t="s">
        <v>11</v>
      </c>
      <c r="H265" s="206">
        <v>10174</v>
      </c>
      <c r="I265" s="93" t="e">
        <f>VLOOKUP(Table2[[#This Row],[GCU Number]],'race 5'!$B$2:$G$48,1,0)</f>
        <v>#N/A</v>
      </c>
      <c r="J265" s="13">
        <v>136</v>
      </c>
      <c r="K265" s="84"/>
      <c r="L265" s="13"/>
      <c r="M265" s="11" t="e">
        <f>VLOOKUP(Table2[[#This Row],[LD Place Race1]],Races!$F$3:$G$30,2,0)</f>
        <v>#N/A</v>
      </c>
      <c r="N265" s="11"/>
      <c r="O265" s="11"/>
      <c r="P265" s="11" t="e">
        <f>VLOOKUP(Table2[[#This Row],[500m Place Race1]],Races!$F$3:$G$30,2,0)</f>
        <v>#N/A</v>
      </c>
      <c r="Q265" s="84"/>
      <c r="R265" s="13"/>
      <c r="S265" s="11" t="e">
        <f>VLOOKUP(Table2[[#This Row],[200m Place Race1]],Races!$F$3:$G$30,2,0)</f>
        <v>#N/A</v>
      </c>
      <c r="T265" s="84" t="e">
        <f>Table2[[#This Row],[200m Points1]]+Table2[[#This Row],[500m Points 1]]+Table2[[#This Row],[LD Points1]]</f>
        <v>#N/A</v>
      </c>
      <c r="U265" s="13"/>
      <c r="V265" s="15"/>
      <c r="W265" s="84"/>
      <c r="X265" s="13"/>
      <c r="Y265" s="15" t="e">
        <f>VLOOKUP(Table2[[#This Row],[LD Place Race 2]],Races!$F$3:$G$30,2,0)</f>
        <v>#N/A</v>
      </c>
      <c r="Z265" s="84"/>
      <c r="AA265" s="13"/>
      <c r="AB265" s="15" t="e">
        <f>VLOOKUP(Table2[[#This Row],[500m Place Race 2]],Races!$F$3:$G$30,2,0)</f>
        <v>#N/A</v>
      </c>
      <c r="AC265" s="84"/>
      <c r="AD265" s="13"/>
      <c r="AE265" s="15" t="e">
        <f>VLOOKUP(Table2[[#This Row],[200m Race 2 Place]],Races!$F$3:$G$30,2,0)</f>
        <v>#N/A</v>
      </c>
      <c r="AF265" s="13"/>
      <c r="AG265" s="84"/>
      <c r="AH265" s="13" t="e">
        <f>VLOOKUP(Table2[[#This Row],[100m Place Race 2]],Races!$F$3:$G$30,2,0)</f>
        <v>#N/A</v>
      </c>
      <c r="AI265" s="13" t="e">
        <f>Table2[[#This Row],[100m POINTS Race 2]]+Table2[[#This Row],[200m POINTS RACE 2]]+Table2[[#This Row],[500m Points Race 2]]+Table2[[#This Row],[LD Points Race 2]]</f>
        <v>#N/A</v>
      </c>
      <c r="AJ265" s="13"/>
      <c r="AK265" s="91"/>
      <c r="AL265" s="84"/>
      <c r="AM265" s="13"/>
      <c r="AN265" s="84"/>
      <c r="AO265" s="13"/>
      <c r="AP265" s="84"/>
      <c r="AQ265" s="13" t="e">
        <f>VLOOKUP(Table2[[#This Row],[500m Position]],Races!$F$3:$G$30,2,0)</f>
        <v>#N/A</v>
      </c>
      <c r="AR265" s="84"/>
      <c r="AS265" s="13"/>
      <c r="AT265" s="84" t="e">
        <f>VLOOKUP(Table2[[#This Row],[200m Position Race 4]],Races!$F$3:$G$30,2,0)</f>
        <v>#N/A</v>
      </c>
      <c r="AU265" s="13"/>
      <c r="AV265" s="84"/>
      <c r="AW265" s="13" t="e">
        <f>VLOOKUP(Table2[[#This Row],[100m Position Race 4 ]],Races!$F$3:$G$30,2,0)</f>
        <v>#N/A</v>
      </c>
      <c r="AX265" s="13" t="e">
        <f>Table2[[#This Row],[100m Points Race 4 ]]+Table2[[#This Row],[200m Points Race 4]]+Table2[[#This Row],[500m Points]]</f>
        <v>#N/A</v>
      </c>
      <c r="AY265" s="13"/>
      <c r="AZ265" s="13"/>
      <c r="BA265" s="84"/>
      <c r="BB265" s="84"/>
      <c r="BC265" s="13"/>
      <c r="BD265" s="84"/>
      <c r="BE265" s="13"/>
      <c r="BF265" s="84"/>
      <c r="BG265" s="13"/>
      <c r="BH265" s="84"/>
      <c r="BI265" s="13"/>
      <c r="BJ265" s="84"/>
      <c r="BK265" s="13"/>
      <c r="BL265" s="84"/>
      <c r="BM265" s="13"/>
      <c r="BN265" s="84"/>
      <c r="BO265" s="13"/>
      <c r="BP265" s="84"/>
      <c r="BQ265" s="13"/>
      <c r="BR265" s="84"/>
      <c r="BS265" s="13"/>
      <c r="BT265" s="84"/>
      <c r="BU265" s="13"/>
      <c r="BV26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5" s="9">
        <f>Table2[[#This Row],[Final Points race 1]]+Table2[[#This Row],[Final Points race 2]]+Table2[[#This Row],[Final POINTS Race 4 ]]+Table2[[#This Row],[Final POINTS Race 5]]+Table2[[#This Row],[Final POINTS Race 6]]</f>
        <v>0</v>
      </c>
      <c r="BX26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65" s="42"/>
    </row>
    <row r="266" spans="1:82" ht="16.5" hidden="1" customHeight="1" thickBot="1">
      <c r="A266" s="10">
        <v>14</v>
      </c>
      <c r="B266" s="6" t="s">
        <v>19</v>
      </c>
      <c r="C266" s="185" t="s">
        <v>321</v>
      </c>
      <c r="D266" s="19">
        <v>38473</v>
      </c>
      <c r="E266" s="53" t="s">
        <v>259</v>
      </c>
      <c r="F266" s="53" t="s">
        <v>76</v>
      </c>
      <c r="G266" s="54" t="s">
        <v>44</v>
      </c>
      <c r="H266" s="205"/>
      <c r="I266" s="93" t="e">
        <f>VLOOKUP(Table2[[#This Row],[GCU Number]],'race 5'!$B$2:$G$48,1,0)</f>
        <v>#N/A</v>
      </c>
      <c r="J266" s="13"/>
      <c r="K266" s="84"/>
      <c r="L266" s="13"/>
      <c r="M266" s="11"/>
      <c r="N266" s="11"/>
      <c r="O266" s="11"/>
      <c r="P266" s="11" t="e">
        <f>VLOOKUP(Table2[[#This Row],[500m Place Race1]],Races!$F$3:$G$30,2,0)</f>
        <v>#N/A</v>
      </c>
      <c r="Q266" s="84"/>
      <c r="R266" s="13"/>
      <c r="S266" s="11"/>
      <c r="T266" s="84" t="e">
        <f>Table2[[#This Row],[200m Points1]]+Table2[[#This Row],[500m Points 1]]+Table2[[#This Row],[LD Points1]]</f>
        <v>#N/A</v>
      </c>
      <c r="U266" s="13"/>
      <c r="V266" s="15"/>
      <c r="W266" s="84"/>
      <c r="X266" s="7"/>
      <c r="Y266" s="9" t="e">
        <f>VLOOKUP(Table2[[#This Row],[LD Place Race 2]],Races!$F$3:$G$30,2,0)</f>
        <v>#N/A</v>
      </c>
      <c r="Z266" s="84"/>
      <c r="AA266" s="7"/>
      <c r="AB266" s="9" t="e">
        <f>VLOOKUP(Table2[[#This Row],[500m Place Race 2]],Races!$F$3:$G$30,2,0)</f>
        <v>#N/A</v>
      </c>
      <c r="AC266" s="84"/>
      <c r="AD266" s="7"/>
      <c r="AE266" s="9" t="e">
        <f>VLOOKUP(Table2[[#This Row],[200m Race 2 Place]],Races!$F$3:$G$30,2,0)</f>
        <v>#N/A</v>
      </c>
      <c r="AF266" s="11"/>
      <c r="AG266" s="84"/>
      <c r="AH266" s="11" t="e">
        <f>VLOOKUP(Table2[[#This Row],[100m Place Race 2]],Races!$F$3:$G$30,2,0)</f>
        <v>#N/A</v>
      </c>
      <c r="AI266" s="11" t="e">
        <f>Table2[[#This Row],[100m POINTS Race 2]]+Table2[[#This Row],[200m POINTS RACE 2]]+Table2[[#This Row],[500m Points Race 2]]+Table2[[#This Row],[LD Points Race 2]]</f>
        <v>#N/A</v>
      </c>
      <c r="AJ266" s="11"/>
      <c r="AK266" s="9"/>
      <c r="AL266" s="84"/>
      <c r="AM266" s="13"/>
      <c r="AN266" s="84"/>
      <c r="AO266" s="13"/>
      <c r="AP266" s="84"/>
      <c r="AQ266" s="13" t="e">
        <f>VLOOKUP(Table2[[#This Row],[500m Position]],Races!$F$3:$G$30,2,0)</f>
        <v>#N/A</v>
      </c>
      <c r="AR266" s="84"/>
      <c r="AS266" s="13"/>
      <c r="AT266" s="84" t="e">
        <f>VLOOKUP(Table2[[#This Row],[200m Position Race 4]],Races!$F$3:$G$30,2,0)</f>
        <v>#N/A</v>
      </c>
      <c r="AU266" s="13"/>
      <c r="AV266" s="84"/>
      <c r="AW266" s="13" t="e">
        <f>VLOOKUP(Table2[[#This Row],[100m Position Race 4 ]],Races!$F$3:$G$30,2,0)</f>
        <v>#N/A</v>
      </c>
      <c r="AX266" s="13" t="e">
        <f>Table2[[#This Row],[100m Points Race 4 ]]+Table2[[#This Row],[200m Points Race 4]]+Table2[[#This Row],[500m Points]]</f>
        <v>#N/A</v>
      </c>
      <c r="AY266" s="13"/>
      <c r="AZ266" s="13"/>
      <c r="BA266" s="84"/>
      <c r="BB266" s="84"/>
      <c r="BC266" s="13"/>
      <c r="BD266" s="84"/>
      <c r="BE266" s="13"/>
      <c r="BF266" s="84"/>
      <c r="BG266" s="13"/>
      <c r="BH266" s="84"/>
      <c r="BI266" s="13"/>
      <c r="BJ266" s="84"/>
      <c r="BK266" s="13"/>
      <c r="BL266" s="84"/>
      <c r="BM266" s="13"/>
      <c r="BN266" s="84"/>
      <c r="BO266" s="13"/>
      <c r="BP266" s="84"/>
      <c r="BQ266" s="13"/>
      <c r="BR266" s="84"/>
      <c r="BS266" s="13"/>
      <c r="BT266" s="84"/>
      <c r="BU266" s="13"/>
      <c r="BV26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6" s="9">
        <f>Table2[[#This Row],[Final Points race 1]]+Table2[[#This Row],[Final Points race 2]]+Table2[[#This Row],[Final POINTS Race 4 ]]+Table2[[#This Row],[Final POINTS Race 5]]+Table2[[#This Row],[Final POINTS Race 6]]</f>
        <v>0</v>
      </c>
      <c r="BX26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66" s="42"/>
    </row>
    <row r="267" spans="1:82" ht="16.5" hidden="1" customHeight="1" thickBot="1">
      <c r="A267" s="6">
        <v>14</v>
      </c>
      <c r="B267" s="10" t="s">
        <v>19</v>
      </c>
      <c r="C267" s="185" t="s">
        <v>1187</v>
      </c>
      <c r="D267" s="19"/>
      <c r="E267" s="50"/>
      <c r="F267" s="50"/>
      <c r="G267" s="54" t="s">
        <v>44</v>
      </c>
      <c r="H267" s="205"/>
      <c r="I267" s="93" t="e">
        <f>VLOOKUP(Table2[[#This Row],[GCU Number]],'race 5'!$B$2:$G$48,1,0)</f>
        <v>#N/A</v>
      </c>
      <c r="J267" s="13">
        <v>74</v>
      </c>
      <c r="K267" s="40"/>
      <c r="L267" s="13"/>
      <c r="M267" s="11" t="e">
        <f>VLOOKUP(Table2[[#This Row],[LD Place Race1]],Races!$F$3:$G$30,2,0)</f>
        <v>#N/A</v>
      </c>
      <c r="N267" s="11"/>
      <c r="O267" s="11"/>
      <c r="P267" s="11" t="e">
        <f>VLOOKUP(Table2[[#This Row],[500m Place Race1]],Races!$F$3:$G$30,2,0)</f>
        <v>#N/A</v>
      </c>
      <c r="Q267" s="40"/>
      <c r="R267" s="13"/>
      <c r="S267" s="11" t="e">
        <f>VLOOKUP(Table2[[#This Row],[200m Place Race1]],Races!$F$3:$G$30,2,0)</f>
        <v>#N/A</v>
      </c>
      <c r="T267" s="40" t="e">
        <f>Table2[[#This Row],[200m Points1]]+Table2[[#This Row],[500m Points 1]]+Table2[[#This Row],[LD Points1]]</f>
        <v>#N/A</v>
      </c>
      <c r="U267" s="13"/>
      <c r="V267" s="8"/>
      <c r="W267" s="40" t="s">
        <v>1308</v>
      </c>
      <c r="X267" s="13">
        <v>7</v>
      </c>
      <c r="Y267" s="51">
        <f>VLOOKUP(Table2[[#This Row],[LD Place Race 2]],Races!$F$3:$G$30,2,0)</f>
        <v>14</v>
      </c>
      <c r="Z267" s="40" t="s">
        <v>1389</v>
      </c>
      <c r="AA267" s="13">
        <v>6</v>
      </c>
      <c r="AB267" s="51">
        <f>VLOOKUP(Table2[[#This Row],[500m Place Race 2]],Races!$F$3:$G$30,2,0)</f>
        <v>15</v>
      </c>
      <c r="AC267" s="268" t="s">
        <v>1467</v>
      </c>
      <c r="AD267" s="13">
        <v>6</v>
      </c>
      <c r="AE267" s="51">
        <f>VLOOKUP(Table2[[#This Row],[200m Race 2 Place]],Races!$F$3:$G$30,2,0)</f>
        <v>15</v>
      </c>
      <c r="AF267" s="317">
        <v>38.130000000000003</v>
      </c>
      <c r="AG267" s="40">
        <v>6</v>
      </c>
      <c r="AH267" s="13">
        <f>VLOOKUP(Table2[[#This Row],[100m Place Race 2]],Races!$F$3:$G$30,2,0)</f>
        <v>15</v>
      </c>
      <c r="AI267" s="13">
        <f>Table2[[#This Row],[100m POINTS Race 2]]+Table2[[#This Row],[200m POINTS RACE 2]]+Table2[[#This Row],[500m Points Race 2]]+Table2[[#This Row],[LD Points Race 2]]</f>
        <v>59</v>
      </c>
      <c r="AJ267" s="13">
        <v>6</v>
      </c>
      <c r="AK267" s="13">
        <f>VLOOKUP(Table2[[#This Row],[Race 2 Overall Position]],Races!$F$3:$G$30,2,0)</f>
        <v>15</v>
      </c>
      <c r="AL267" s="40"/>
      <c r="AM267" s="13"/>
      <c r="AN267" s="40"/>
      <c r="AO267" s="13"/>
      <c r="AP267" s="40"/>
      <c r="AQ267" s="13"/>
      <c r="AR267" s="40"/>
      <c r="AS267" s="13"/>
      <c r="AT267" s="40"/>
      <c r="AU267" s="13"/>
      <c r="AV267" s="40"/>
      <c r="AW267" s="13"/>
      <c r="AX267" s="13"/>
      <c r="AY267" s="13"/>
      <c r="AZ267" s="13"/>
      <c r="BA267" s="40"/>
      <c r="BB267" s="40"/>
      <c r="BC267" s="13"/>
      <c r="BD267" s="40"/>
      <c r="BE267" s="13"/>
      <c r="BF267" s="40"/>
      <c r="BG267" s="13"/>
      <c r="BH267" s="40"/>
      <c r="BI267" s="13"/>
      <c r="BJ267" s="40"/>
      <c r="BK267" s="13"/>
      <c r="BL267" s="40"/>
      <c r="BM267" s="13"/>
      <c r="BN267" s="40"/>
      <c r="BO267" s="13"/>
      <c r="BP267" s="40"/>
      <c r="BQ267" s="13"/>
      <c r="BR267" s="40"/>
      <c r="BS267" s="13"/>
      <c r="BT267" s="40"/>
      <c r="BU267" s="13"/>
      <c r="BV26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267" s="9">
        <f>Table2[[#This Row],[Final Points race 1]]+Table2[[#This Row],[Final Points race 2]]+Table2[[#This Row],[Final POINTS Race 4 ]]+Table2[[#This Row],[Final POINTS Race 5]]+Table2[[#This Row],[Final POINTS Race 6]]</f>
        <v>15</v>
      </c>
      <c r="BX267" s="9" t="e">
        <f>SMALL(#REF!,1)</f>
        <v>#REF!</v>
      </c>
      <c r="BY267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67" s="117">
        <f>IF(Table2[[#This Row],[Races completed]]=$BZ$1,Table2[[#This Row],[Total Points 2018]]-Table2[[#This Row],[Lowest]],Table2[[#This Row],[Total Points 2018]])</f>
        <v>15</v>
      </c>
      <c r="CD267" s="42"/>
    </row>
    <row r="268" spans="1:82" ht="16.5" hidden="1" customHeight="1" thickBot="1">
      <c r="A268" s="10">
        <v>14</v>
      </c>
      <c r="B268" s="6" t="s">
        <v>19</v>
      </c>
      <c r="C268" s="185" t="s">
        <v>99</v>
      </c>
      <c r="D268" s="19">
        <v>38378</v>
      </c>
      <c r="E268" s="53" t="s">
        <v>103</v>
      </c>
      <c r="F268" s="53" t="s">
        <v>76</v>
      </c>
      <c r="G268" s="54" t="s">
        <v>18</v>
      </c>
      <c r="H268" s="205"/>
      <c r="I268" s="93" t="e">
        <f>VLOOKUP(Table2[[#This Row],[GCU Number]],'race 5'!$B$2:$G$48,1,0)</f>
        <v>#N/A</v>
      </c>
      <c r="J268" s="13"/>
      <c r="K268" s="84"/>
      <c r="L268" s="13"/>
      <c r="M268" s="11"/>
      <c r="N268" s="11"/>
      <c r="O268" s="11"/>
      <c r="P268" s="11" t="e">
        <f>VLOOKUP(Table2[[#This Row],[500m Place Race1]],Races!$F$3:$G$30,2,0)</f>
        <v>#N/A</v>
      </c>
      <c r="Q268" s="84"/>
      <c r="R268" s="13"/>
      <c r="S268" s="11"/>
      <c r="T268" s="84" t="e">
        <f>Table2[[#This Row],[200m Points1]]+Table2[[#This Row],[500m Points 1]]+Table2[[#This Row],[LD Points1]]</f>
        <v>#N/A</v>
      </c>
      <c r="U268" s="13"/>
      <c r="V268" s="15"/>
      <c r="W268" s="84"/>
      <c r="X268" s="7"/>
      <c r="Y268" s="9" t="e">
        <f>VLOOKUP(Table2[[#This Row],[LD Place Race 2]],Races!$F$3:$G$30,2,0)</f>
        <v>#N/A</v>
      </c>
      <c r="Z268" s="84"/>
      <c r="AA268" s="7"/>
      <c r="AB268" s="9" t="e">
        <f>VLOOKUP(Table2[[#This Row],[500m Place Race 2]],Races!$F$3:$G$30,2,0)</f>
        <v>#N/A</v>
      </c>
      <c r="AC268" s="84"/>
      <c r="AD268" s="7"/>
      <c r="AE268" s="9" t="e">
        <f>VLOOKUP(Table2[[#This Row],[200m Race 2 Place]],Races!$F$3:$G$30,2,0)</f>
        <v>#N/A</v>
      </c>
      <c r="AF268" s="11"/>
      <c r="AG268" s="84"/>
      <c r="AH268" s="11" t="e">
        <f>VLOOKUP(Table2[[#This Row],[100m Place Race 2]],Races!$F$3:$G$30,2,0)</f>
        <v>#N/A</v>
      </c>
      <c r="AI268" s="11" t="e">
        <f>Table2[[#This Row],[100m POINTS Race 2]]+Table2[[#This Row],[200m POINTS RACE 2]]+Table2[[#This Row],[500m Points Race 2]]+Table2[[#This Row],[LD Points Race 2]]</f>
        <v>#N/A</v>
      </c>
      <c r="AJ268" s="11"/>
      <c r="AK268" s="9"/>
      <c r="AL268" s="84"/>
      <c r="AM268" s="13"/>
      <c r="AN268" s="84"/>
      <c r="AO268" s="13"/>
      <c r="AP268" s="84"/>
      <c r="AQ268" s="13" t="e">
        <f>VLOOKUP(Table2[[#This Row],[500m Position]],Races!$F$3:$G$30,2,0)</f>
        <v>#N/A</v>
      </c>
      <c r="AR268" s="84"/>
      <c r="AS268" s="13"/>
      <c r="AT268" s="84" t="e">
        <f>VLOOKUP(Table2[[#This Row],[200m Position Race 4]],Races!$F$3:$G$30,2,0)</f>
        <v>#N/A</v>
      </c>
      <c r="AU268" s="13"/>
      <c r="AV268" s="84"/>
      <c r="AW268" s="13" t="e">
        <f>VLOOKUP(Table2[[#This Row],[100m Position Race 4 ]],Races!$F$3:$G$30,2,0)</f>
        <v>#N/A</v>
      </c>
      <c r="AX268" s="13" t="e">
        <f>Table2[[#This Row],[100m Points Race 4 ]]+Table2[[#This Row],[200m Points Race 4]]+Table2[[#This Row],[500m Points]]</f>
        <v>#N/A</v>
      </c>
      <c r="AY268" s="13"/>
      <c r="AZ268" s="13"/>
      <c r="BA268" s="84"/>
      <c r="BB268" s="84"/>
      <c r="BC268" s="13"/>
      <c r="BD268" s="84"/>
      <c r="BE268" s="13"/>
      <c r="BF268" s="84"/>
      <c r="BG268" s="13"/>
      <c r="BH268" s="84"/>
      <c r="BI268" s="13"/>
      <c r="BJ268" s="84"/>
      <c r="BK268" s="13"/>
      <c r="BL268" s="84"/>
      <c r="BM268" s="13"/>
      <c r="BN268" s="84"/>
      <c r="BO268" s="13"/>
      <c r="BP268" s="84"/>
      <c r="BQ268" s="13"/>
      <c r="BR268" s="84"/>
      <c r="BS268" s="13"/>
      <c r="BT268" s="84"/>
      <c r="BU268" s="13"/>
      <c r="BV26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68" s="9">
        <f>Table2[[#This Row],[Final Points race 1]]+Table2[[#This Row],[Final Points race 2]]+Table2[[#This Row],[Final POINTS Race 4 ]]+Table2[[#This Row],[Final POINTS Race 5]]+Table2[[#This Row],[Final POINTS Race 6]]</f>
        <v>0</v>
      </c>
      <c r="BX26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6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6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68" s="42"/>
    </row>
    <row r="269" spans="1:82" ht="16.5" hidden="1" customHeight="1" thickBot="1">
      <c r="A269" s="10">
        <v>14</v>
      </c>
      <c r="B269" s="6" t="s">
        <v>19</v>
      </c>
      <c r="C269" s="185" t="s">
        <v>1613</v>
      </c>
      <c r="D269" s="19"/>
      <c r="E269" s="50"/>
      <c r="F269" s="50"/>
      <c r="G269" s="50" t="s">
        <v>1563</v>
      </c>
      <c r="H269" s="206">
        <v>60519</v>
      </c>
      <c r="I269" s="93" t="e">
        <f>VLOOKUP(Table2[[#This Row],[GCU Number]],'race 5'!$B$2:$G$48,1,0)</f>
        <v>#N/A</v>
      </c>
      <c r="J269" s="13">
        <v>155</v>
      </c>
      <c r="K269" s="7"/>
      <c r="L269" s="13"/>
      <c r="M269" s="11"/>
      <c r="N269" s="11"/>
      <c r="O269" s="11"/>
      <c r="P269" s="11"/>
      <c r="Q269" s="7"/>
      <c r="R269" s="13"/>
      <c r="S269" s="11"/>
      <c r="T269" s="7"/>
      <c r="U269" s="13"/>
      <c r="V269" s="15"/>
      <c r="W269" s="7"/>
      <c r="X269" s="13"/>
      <c r="Y269" s="51"/>
      <c r="Z269" s="7"/>
      <c r="AA269" s="13"/>
      <c r="AB269" s="51"/>
      <c r="AC269" s="7"/>
      <c r="AD269" s="13"/>
      <c r="AE269" s="51"/>
      <c r="AF269" s="13"/>
      <c r="AG269" s="7"/>
      <c r="AH269" s="13"/>
      <c r="AI269" s="13"/>
      <c r="AJ269" s="13"/>
      <c r="AK269" s="13"/>
      <c r="AL269" s="7"/>
      <c r="AM269" s="13"/>
      <c r="AN269" s="7"/>
      <c r="AO269" s="13"/>
      <c r="AP269" s="7"/>
      <c r="AQ269" s="13"/>
      <c r="AR269" s="7"/>
      <c r="AS269" s="13"/>
      <c r="AT269" s="7"/>
      <c r="AU269" s="13"/>
      <c r="AV269" s="7"/>
      <c r="AW269" s="13"/>
      <c r="AX269" s="13"/>
      <c r="AY269" s="13"/>
      <c r="AZ269" s="13"/>
      <c r="BA269" s="7"/>
      <c r="BB269" s="7"/>
      <c r="BC269" s="13"/>
      <c r="BD269" s="7"/>
      <c r="BE269" s="13"/>
      <c r="BF269" s="7"/>
      <c r="BG269" s="13"/>
      <c r="BH269" s="7"/>
      <c r="BI269" s="13"/>
      <c r="BJ269" s="7"/>
      <c r="BK269" s="13"/>
      <c r="BL269" s="7"/>
      <c r="BM269" s="13"/>
      <c r="BN269" s="7"/>
      <c r="BO269" s="13"/>
      <c r="BP269" s="7"/>
      <c r="BQ269" s="13"/>
      <c r="BR269" s="7"/>
      <c r="BS269" s="13"/>
      <c r="BT269" s="7"/>
      <c r="BU269" s="13"/>
      <c r="BV269" s="9"/>
      <c r="BW269" s="9">
        <f>Table2[[#This Row],[Final Points race 1]]+Table2[[#This Row],[Final Points race 2]]+Table2[[#This Row],[Final POINTS Race 4 ]]+Table2[[#This Row],[Final POINTS Race 5]]+Table2[[#This Row],[Final POINTS Race 6]]</f>
        <v>0</v>
      </c>
      <c r="BX269" s="9"/>
      <c r="BY269" s="9"/>
      <c r="BZ269" s="117"/>
      <c r="CD269" s="42"/>
    </row>
    <row r="270" spans="1:82" ht="16.5" hidden="1" customHeight="1" thickBot="1">
      <c r="A270" s="124">
        <v>14</v>
      </c>
      <c r="B270" s="124" t="s">
        <v>19</v>
      </c>
      <c r="C270" s="185" t="s">
        <v>718</v>
      </c>
      <c r="D270" s="124"/>
      <c r="E270" s="124" t="s">
        <v>76</v>
      </c>
      <c r="F270" s="53" t="s">
        <v>76</v>
      </c>
      <c r="G270" s="124" t="s">
        <v>44</v>
      </c>
      <c r="H270" s="326"/>
      <c r="I270" s="93" t="e">
        <f>VLOOKUP(Table2[[#This Row],[GCU Number]],'race 5'!$B$2:$G$48,1,0)</f>
        <v>#N/A</v>
      </c>
      <c r="J270" s="13"/>
      <c r="K270" s="105"/>
      <c r="L270" s="308"/>
      <c r="M270" s="100"/>
      <c r="N270" s="100"/>
      <c r="O270" s="100"/>
      <c r="P270" s="100" t="e">
        <f>VLOOKUP(Table2[[#This Row],[500m Place Race1]],Races!$F$3:$G$30,2,0)</f>
        <v>#N/A</v>
      </c>
      <c r="Q270" s="105"/>
      <c r="R270" s="308"/>
      <c r="S270" s="100"/>
      <c r="T270" s="105" t="e">
        <f>Table2[[#This Row],[200m Points1]]+Table2[[#This Row],[500m Points 1]]+Table2[[#This Row],[LD Points1]]</f>
        <v>#N/A</v>
      </c>
      <c r="U270" s="308"/>
      <c r="V270" s="309"/>
      <c r="W270" s="105"/>
      <c r="X270" s="308"/>
      <c r="Y270" s="309" t="e">
        <f>VLOOKUP(Table2[[#This Row],[LD Place Race 2]],Races!$F$3:$G$30,2,0)</f>
        <v>#N/A</v>
      </c>
      <c r="Z270" s="105"/>
      <c r="AA270" s="308"/>
      <c r="AB270" s="309" t="e">
        <f>VLOOKUP(Table2[[#This Row],[500m Place Race 2]],Races!$F$3:$G$30,2,0)</f>
        <v>#N/A</v>
      </c>
      <c r="AC270" s="105"/>
      <c r="AD270" s="308"/>
      <c r="AE270" s="309" t="e">
        <f>VLOOKUP(Table2[[#This Row],[200m Race 2 Place]],Races!$F$3:$G$30,2,0)</f>
        <v>#N/A</v>
      </c>
      <c r="AF270" s="308"/>
      <c r="AG270" s="105"/>
      <c r="AH270" s="308" t="e">
        <f>VLOOKUP(Table2[[#This Row],[100m Place Race 2]],Races!$F$3:$G$30,2,0)</f>
        <v>#N/A</v>
      </c>
      <c r="AI270" s="308" t="e">
        <f>Table2[[#This Row],[100m POINTS Race 2]]+Table2[[#This Row],[200m POINTS RACE 2]]+Table2[[#This Row],[500m Points Race 2]]+Table2[[#This Row],[LD Points Race 2]]</f>
        <v>#N/A</v>
      </c>
      <c r="AJ270" s="308"/>
      <c r="AK270" s="310"/>
      <c r="AL270" s="105"/>
      <c r="AM270" s="308"/>
      <c r="AN270" s="105"/>
      <c r="AO270" s="308"/>
      <c r="AP270" s="105"/>
      <c r="AQ270" s="308" t="e">
        <f>VLOOKUP(Table2[[#This Row],[500m Position]],Races!$F$3:$G$30,2,0)</f>
        <v>#N/A</v>
      </c>
      <c r="AR270" s="105"/>
      <c r="AS270" s="308"/>
      <c r="AT270" s="105" t="e">
        <f>VLOOKUP(Table2[[#This Row],[200m Position Race 4]],Races!$F$3:$G$30,2,0)</f>
        <v>#N/A</v>
      </c>
      <c r="AU270" s="308"/>
      <c r="AV270" s="105"/>
      <c r="AW270" s="308" t="e">
        <f>VLOOKUP(Table2[[#This Row],[100m Position Race 4 ]],Races!$F$3:$G$30,2,0)</f>
        <v>#N/A</v>
      </c>
      <c r="AX270" s="308" t="e">
        <f>Table2[[#This Row],[100m Points Race 4 ]]+Table2[[#This Row],[200m Points Race 4]]+Table2[[#This Row],[500m Points]]</f>
        <v>#N/A</v>
      </c>
      <c r="AY270" s="308"/>
      <c r="AZ270" s="308"/>
      <c r="BA270" s="105"/>
      <c r="BB270" s="105"/>
      <c r="BC270" s="308"/>
      <c r="BD270" s="105"/>
      <c r="BE270" s="308"/>
      <c r="BF270" s="105"/>
      <c r="BG270" s="308"/>
      <c r="BH270" s="105"/>
      <c r="BI270" s="308"/>
      <c r="BJ270" s="105"/>
      <c r="BK270" s="308"/>
      <c r="BL270" s="105"/>
      <c r="BM270" s="308"/>
      <c r="BN270" s="105"/>
      <c r="BO270" s="308"/>
      <c r="BP270" s="105"/>
      <c r="BQ270" s="308"/>
      <c r="BR270" s="105"/>
      <c r="BS270" s="308"/>
      <c r="BT270" s="105"/>
      <c r="BU270" s="308"/>
      <c r="BV27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70" s="9">
        <f>Table2[[#This Row],[Final Points race 1]]+Table2[[#This Row],[Final Points race 2]]+Table2[[#This Row],[Final POINTS Race 4 ]]+Table2[[#This Row],[Final POINTS Race 5]]+Table2[[#This Row],[Final POINTS Race 6]]</f>
        <v>0</v>
      </c>
      <c r="BX27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70" s="42"/>
    </row>
    <row r="271" spans="1:82" ht="16.5" hidden="1" customHeight="1" thickBot="1">
      <c r="A271" s="10">
        <v>14</v>
      </c>
      <c r="B271" s="6" t="s">
        <v>19</v>
      </c>
      <c r="C271" s="185" t="s">
        <v>465</v>
      </c>
      <c r="D271" s="19">
        <v>38075</v>
      </c>
      <c r="E271" s="50" t="s">
        <v>474</v>
      </c>
      <c r="F271" s="179" t="s">
        <v>76</v>
      </c>
      <c r="G271" s="50" t="s">
        <v>24</v>
      </c>
      <c r="H271" s="206"/>
      <c r="I271" s="93" t="e">
        <f>VLOOKUP(Table2[[#This Row],[GCU Number]],'race 5'!$B$2:$G$48,1,0)</f>
        <v>#N/A</v>
      </c>
      <c r="J271" s="13">
        <v>156</v>
      </c>
      <c r="K271" s="84"/>
      <c r="L271" s="13"/>
      <c r="M271" s="11" t="e">
        <f>VLOOKUP(Table2[[#This Row],[LD Place Race1]],Races!$F$3:$G$30,2,0)</f>
        <v>#N/A</v>
      </c>
      <c r="N271" s="11"/>
      <c r="O271" s="11"/>
      <c r="P271" s="11" t="e">
        <f>VLOOKUP(Table2[[#This Row],[500m Place Race1]],Races!$F$3:$G$30,2,0)</f>
        <v>#N/A</v>
      </c>
      <c r="Q271" s="84"/>
      <c r="R271" s="13"/>
      <c r="S271" s="11" t="e">
        <f>VLOOKUP(Table2[[#This Row],[200m Place Race1]],Races!$F$3:$G$30,2,0)</f>
        <v>#N/A</v>
      </c>
      <c r="T271" s="84" t="e">
        <f>Table2[[#This Row],[200m Points1]]+Table2[[#This Row],[500m Points 1]]+Table2[[#This Row],[LD Points1]]</f>
        <v>#N/A</v>
      </c>
      <c r="U271" s="13"/>
      <c r="V271" s="15"/>
      <c r="W271" s="84"/>
      <c r="X271" s="13"/>
      <c r="Y271" s="15" t="e">
        <f>VLOOKUP(Table2[[#This Row],[LD Place Race 2]],Races!$F$3:$G$30,2,0)</f>
        <v>#N/A</v>
      </c>
      <c r="Z271" s="84"/>
      <c r="AA271" s="13"/>
      <c r="AB271" s="15" t="e">
        <f>VLOOKUP(Table2[[#This Row],[500m Place Race 2]],Races!$F$3:$G$30,2,0)</f>
        <v>#N/A</v>
      </c>
      <c r="AC271" s="84"/>
      <c r="AD271" s="13"/>
      <c r="AE271" s="15" t="e">
        <f>VLOOKUP(Table2[[#This Row],[200m Race 2 Place]],Races!$F$3:$G$30,2,0)</f>
        <v>#N/A</v>
      </c>
      <c r="AF271" s="91"/>
      <c r="AG271" s="84"/>
      <c r="AH271" s="13" t="e">
        <f>VLOOKUP(Table2[[#This Row],[100m Place Race 2]],Races!$F$3:$G$30,2,0)</f>
        <v>#N/A</v>
      </c>
      <c r="AI271" s="13" t="e">
        <f>Table2[[#This Row],[100m POINTS Race 2]]+Table2[[#This Row],[200m POINTS RACE 2]]+Table2[[#This Row],[500m Points Race 2]]+Table2[[#This Row],[LD Points Race 2]]</f>
        <v>#N/A</v>
      </c>
      <c r="AJ271" s="13"/>
      <c r="AK271" s="91"/>
      <c r="AL271" s="84"/>
      <c r="AM271" s="13"/>
      <c r="AN271" s="84"/>
      <c r="AO271" s="13"/>
      <c r="AP271" s="84"/>
      <c r="AQ271" s="13" t="e">
        <f>VLOOKUP(Table2[[#This Row],[500m Position]],Races!$F$3:$G$30,2,0)</f>
        <v>#N/A</v>
      </c>
      <c r="AR271" s="84"/>
      <c r="AS271" s="13"/>
      <c r="AT271" s="84" t="e">
        <f>VLOOKUP(Table2[[#This Row],[200m Position Race 4]],Races!$F$3:$G$30,2,0)</f>
        <v>#N/A</v>
      </c>
      <c r="AU271" s="13"/>
      <c r="AV271" s="84"/>
      <c r="AW271" s="13" t="e">
        <f>VLOOKUP(Table2[[#This Row],[100m Position Race 4 ]],Races!$F$3:$G$30,2,0)</f>
        <v>#N/A</v>
      </c>
      <c r="AX271" s="13" t="e">
        <f>Table2[[#This Row],[100m Points Race 4 ]]+Table2[[#This Row],[200m Points Race 4]]+Table2[[#This Row],[500m Points]]</f>
        <v>#N/A</v>
      </c>
      <c r="AY271" s="13"/>
      <c r="AZ271" s="13"/>
      <c r="BA271" s="84"/>
      <c r="BB271" s="84"/>
      <c r="BC271" s="13"/>
      <c r="BD271" s="84"/>
      <c r="BE271" s="13"/>
      <c r="BF271" s="84"/>
      <c r="BG271" s="13"/>
      <c r="BH271" s="84"/>
      <c r="BI271" s="13"/>
      <c r="BJ271" s="84"/>
      <c r="BK271" s="13"/>
      <c r="BL271" s="84"/>
      <c r="BM271" s="13"/>
      <c r="BN271" s="84"/>
      <c r="BO271" s="13"/>
      <c r="BP271" s="84"/>
      <c r="BQ271" s="13"/>
      <c r="BR271" s="84"/>
      <c r="BS271" s="13"/>
      <c r="BT271" s="84"/>
      <c r="BU271" s="13"/>
      <c r="BV27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71" s="9">
        <f>Table2[[#This Row],[Final Points race 1]]+Table2[[#This Row],[Final Points race 2]]+Table2[[#This Row],[Final POINTS Race 4 ]]+Table2[[#This Row],[Final POINTS Race 5]]+Table2[[#This Row],[Final POINTS Race 6]]</f>
        <v>0</v>
      </c>
      <c r="BX27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71" s="42"/>
    </row>
    <row r="272" spans="1:82" ht="16.5" hidden="1" customHeight="1" thickBot="1">
      <c r="A272" s="10">
        <v>14</v>
      </c>
      <c r="B272" s="6" t="s">
        <v>19</v>
      </c>
      <c r="C272" s="185" t="s">
        <v>340</v>
      </c>
      <c r="D272" s="19">
        <v>38193</v>
      </c>
      <c r="E272" s="52" t="s">
        <v>303</v>
      </c>
      <c r="F272" s="61" t="s">
        <v>76</v>
      </c>
      <c r="G272" s="28" t="s">
        <v>44</v>
      </c>
      <c r="H272" s="191"/>
      <c r="I272" s="93" t="e">
        <f>VLOOKUP(Table2[[#This Row],[GCU Number]],'race 5'!$B$2:$G$48,1,0)</f>
        <v>#N/A</v>
      </c>
      <c r="J272" s="13">
        <v>73</v>
      </c>
      <c r="K272" s="40"/>
      <c r="L272" s="104"/>
      <c r="M272" s="11" t="e">
        <f>VLOOKUP(Table2[[#This Row],[LD Place Race1]],Races!$F$3:$G$30,2,0)</f>
        <v>#N/A</v>
      </c>
      <c r="N272" s="11"/>
      <c r="O272" s="11"/>
      <c r="P272" s="11" t="e">
        <f>VLOOKUP(Table2[[#This Row],[500m Place Race1]],Races!$F$3:$G$30,2,0)</f>
        <v>#N/A</v>
      </c>
      <c r="Q272" s="40"/>
      <c r="R272" s="104"/>
      <c r="S272" s="11" t="e">
        <f>VLOOKUP(Table2[[#This Row],[200m Place Race1]],Races!$F$3:$G$30,2,0)</f>
        <v>#N/A</v>
      </c>
      <c r="T272" s="40" t="e">
        <f>Table2[[#This Row],[200m Points1]]+Table2[[#This Row],[500m Points 1]]+Table2[[#This Row],[LD Points1]]</f>
        <v>#N/A</v>
      </c>
      <c r="U272" s="104"/>
      <c r="V272" s="106"/>
      <c r="W272" s="40" t="s">
        <v>424</v>
      </c>
      <c r="X272" s="13"/>
      <c r="Y272" s="51"/>
      <c r="Z272" s="40" t="s">
        <v>424</v>
      </c>
      <c r="AA272" s="13"/>
      <c r="AB272" s="51"/>
      <c r="AC272" s="268" t="s">
        <v>1470</v>
      </c>
      <c r="AD272" s="13">
        <v>8</v>
      </c>
      <c r="AE272" s="51">
        <f>VLOOKUP(Table2[[#This Row],[200m Race 2 Place]],Races!$F$3:$G$30,2,0)</f>
        <v>13</v>
      </c>
      <c r="AF272" s="317">
        <v>46.8</v>
      </c>
      <c r="AG272" s="40">
        <v>8</v>
      </c>
      <c r="AH272" s="13">
        <f>VLOOKUP(Table2[[#This Row],[100m Place Race 2]],Races!$F$3:$G$30,2,0)</f>
        <v>13</v>
      </c>
      <c r="AI272" s="13">
        <f>Table2[[#This Row],[100m POINTS Race 2]]+Table2[[#This Row],[200m POINTS RACE 2]]+Table2[[#This Row],[500m Points Race 2]]+Table2[[#This Row],[LD Points Race 2]]</f>
        <v>26</v>
      </c>
      <c r="AJ272" s="13">
        <v>8</v>
      </c>
      <c r="AK272" s="13">
        <f>VLOOKUP(Table2[[#This Row],[Race 2 Overall Position]],Races!$F$3:$G$30,2,0)</f>
        <v>13</v>
      </c>
      <c r="AL272" s="40"/>
      <c r="AM272" s="104"/>
      <c r="AN272" s="40"/>
      <c r="AO272" s="104"/>
      <c r="AP272" s="40"/>
      <c r="AQ272" s="104"/>
      <c r="AR272" s="40"/>
      <c r="AS272" s="104"/>
      <c r="AT272" s="40"/>
      <c r="AU272" s="104"/>
      <c r="AV272" s="40"/>
      <c r="AW272" s="104"/>
      <c r="AX272" s="104"/>
      <c r="AY272" s="104"/>
      <c r="AZ272" s="104"/>
      <c r="BA272" s="40"/>
      <c r="BB272" s="40"/>
      <c r="BC272" s="104"/>
      <c r="BD272" s="40"/>
      <c r="BE272" s="104"/>
      <c r="BF272" s="40"/>
      <c r="BG272" s="104"/>
      <c r="BH272" s="40"/>
      <c r="BI272" s="104"/>
      <c r="BJ272" s="40"/>
      <c r="BK272" s="104"/>
      <c r="BL272" s="40"/>
      <c r="BM272" s="104"/>
      <c r="BN272" s="40"/>
      <c r="BO272" s="104"/>
      <c r="BP272" s="40"/>
      <c r="BQ272" s="104"/>
      <c r="BR272" s="40"/>
      <c r="BS272" s="104"/>
      <c r="BT272" s="40"/>
      <c r="BU272" s="104"/>
      <c r="BV27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72" s="9">
        <f>Table2[[#This Row],[Final Points race 1]]+Table2[[#This Row],[Final Points race 2]]+Table2[[#This Row],[Final POINTS Race 4 ]]+Table2[[#This Row],[Final POINTS Race 5]]+Table2[[#This Row],[Final POINTS Race 6]]</f>
        <v>13</v>
      </c>
      <c r="BX27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13</v>
      </c>
      <c r="CD272" s="42"/>
    </row>
    <row r="273" spans="1:82" ht="16.5" hidden="1" customHeight="1" thickBot="1">
      <c r="A273" s="10">
        <v>14</v>
      </c>
      <c r="B273" s="6" t="s">
        <v>19</v>
      </c>
      <c r="C273" s="185" t="s">
        <v>315</v>
      </c>
      <c r="D273" s="19">
        <v>38042</v>
      </c>
      <c r="E273" s="58" t="s">
        <v>303</v>
      </c>
      <c r="F273" s="53" t="s">
        <v>76</v>
      </c>
      <c r="G273" s="54" t="s">
        <v>44</v>
      </c>
      <c r="H273" s="205"/>
      <c r="I273" s="93" t="e">
        <f>VLOOKUP(Table2[[#This Row],[GCU Number]],'race 5'!$B$2:$G$48,1,0)</f>
        <v>#N/A</v>
      </c>
      <c r="J273" s="13"/>
      <c r="K273" s="40"/>
      <c r="L273" s="13"/>
      <c r="M273" s="11" t="e">
        <f>VLOOKUP(Table2[[#This Row],[LD Place Race1]],Races!$F$3:$G$30,2,0)</f>
        <v>#N/A</v>
      </c>
      <c r="N273" s="11"/>
      <c r="O273" s="11"/>
      <c r="P273" s="11" t="e">
        <f>VLOOKUP(Table2[[#This Row],[500m Place Race1]],Races!$F$3:$G$30,2,0)</f>
        <v>#N/A</v>
      </c>
      <c r="Q273" s="40"/>
      <c r="R273" s="13"/>
      <c r="S273" s="11" t="e">
        <f>VLOOKUP(Table2[[#This Row],[200m Place Race1]],Races!$F$3:$G$30,2,0)</f>
        <v>#N/A</v>
      </c>
      <c r="T273" s="40" t="e">
        <f>Table2[[#This Row],[200m Points1]]+Table2[[#This Row],[500m Points 1]]+Table2[[#This Row],[LD Points1]]</f>
        <v>#N/A</v>
      </c>
      <c r="U273" s="13"/>
      <c r="V273" s="15"/>
      <c r="W273" s="40"/>
      <c r="X273" s="13"/>
      <c r="Y273" s="15" t="e">
        <f>VLOOKUP(Table2[[#This Row],[LD Place Race 2]],Races!$F$3:$G$30,2,0)</f>
        <v>#N/A</v>
      </c>
      <c r="Z273" s="40"/>
      <c r="AA273" s="13"/>
      <c r="AB273" s="15" t="e">
        <f>VLOOKUP(Table2[[#This Row],[500m Place Race 2]],Races!$F$3:$G$30,2,0)</f>
        <v>#N/A</v>
      </c>
      <c r="AC273" s="40"/>
      <c r="AD273" s="13"/>
      <c r="AE273" s="15" t="e">
        <f>VLOOKUP(Table2[[#This Row],[200m Race 2 Place]],Races!$F$3:$G$30,2,0)</f>
        <v>#N/A</v>
      </c>
      <c r="AF273" s="91"/>
      <c r="AG273" s="40"/>
      <c r="AH273" s="13" t="e">
        <f>VLOOKUP(Table2[[#This Row],[100m Place Race 2]],Races!$F$3:$G$30,2,0)</f>
        <v>#N/A</v>
      </c>
      <c r="AI273" s="13" t="e">
        <f>Table2[[#This Row],[100m POINTS Race 2]]+Table2[[#This Row],[200m POINTS RACE 2]]+Table2[[#This Row],[500m Points Race 2]]+Table2[[#This Row],[LD Points Race 2]]</f>
        <v>#N/A</v>
      </c>
      <c r="AJ273" s="13"/>
      <c r="AK273" s="91"/>
      <c r="AL273" s="40"/>
      <c r="AM273" s="13"/>
      <c r="AN273" s="40"/>
      <c r="AO273" s="13"/>
      <c r="AP273" s="40"/>
      <c r="AQ273" s="13" t="e">
        <f>VLOOKUP(Table2[[#This Row],[500m Position]],Races!$F$3:$G$30,2,0)</f>
        <v>#N/A</v>
      </c>
      <c r="AR273" s="40"/>
      <c r="AS273" s="13"/>
      <c r="AT273" s="40" t="e">
        <f>VLOOKUP(Table2[[#This Row],[200m Position Race 4]],Races!$F$3:$G$30,2,0)</f>
        <v>#N/A</v>
      </c>
      <c r="AU273" s="13"/>
      <c r="AV273" s="40"/>
      <c r="AW273" s="13" t="e">
        <f>VLOOKUP(Table2[[#This Row],[100m Position Race 4 ]],Races!$F$3:$G$30,2,0)</f>
        <v>#N/A</v>
      </c>
      <c r="AX273" s="13" t="e">
        <f>Table2[[#This Row],[100m Points Race 4 ]]+Table2[[#This Row],[200m Points Race 4]]+Table2[[#This Row],[500m Points]]</f>
        <v>#N/A</v>
      </c>
      <c r="AY273" s="13"/>
      <c r="AZ273" s="13"/>
      <c r="BA273" s="40"/>
      <c r="BB273" s="40"/>
      <c r="BC273" s="13"/>
      <c r="BD273" s="40"/>
      <c r="BE273" s="13"/>
      <c r="BF273" s="40"/>
      <c r="BG273" s="13"/>
      <c r="BH273" s="40"/>
      <c r="BI273" s="13"/>
      <c r="BJ273" s="40"/>
      <c r="BK273" s="13"/>
      <c r="BL273" s="40"/>
      <c r="BM273" s="13"/>
      <c r="BN273" s="40"/>
      <c r="BO273" s="13"/>
      <c r="BP273" s="40"/>
      <c r="BQ273" s="13"/>
      <c r="BR273" s="40"/>
      <c r="BS273" s="13"/>
      <c r="BT273" s="40"/>
      <c r="BU273" s="13"/>
      <c r="BV27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73" s="9">
        <f>Table2[[#This Row],[Final Points race 1]]+Table2[[#This Row],[Final Points race 2]]+Table2[[#This Row],[Final POINTS Race 4 ]]+Table2[[#This Row],[Final POINTS Race 5]]+Table2[[#This Row],[Final POINTS Race 6]]</f>
        <v>0</v>
      </c>
      <c r="BX27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73" s="42"/>
    </row>
    <row r="274" spans="1:82" ht="16.5" hidden="1" customHeight="1" thickBot="1">
      <c r="A274" s="10">
        <v>14</v>
      </c>
      <c r="B274" s="94" t="s">
        <v>19</v>
      </c>
      <c r="C274" s="185" t="s">
        <v>350</v>
      </c>
      <c r="D274" s="19">
        <v>38337</v>
      </c>
      <c r="E274" s="179" t="s">
        <v>378</v>
      </c>
      <c r="F274" s="177" t="s">
        <v>76</v>
      </c>
      <c r="G274" s="87" t="s">
        <v>44</v>
      </c>
      <c r="H274" s="205"/>
      <c r="I274" s="93" t="e">
        <f>VLOOKUP(Table2[[#This Row],[GCU Number]],'race 5'!$B$2:$G$48,1,0)</f>
        <v>#N/A</v>
      </c>
      <c r="J274" s="13">
        <v>100</v>
      </c>
      <c r="K274" s="40"/>
      <c r="L274" s="104"/>
      <c r="M274" s="11" t="e">
        <f>VLOOKUP(Table2[[#This Row],[LD Place Race1]],Races!$F$3:$G$30,2,0)</f>
        <v>#N/A</v>
      </c>
      <c r="N274" s="11"/>
      <c r="O274" s="11"/>
      <c r="P274" s="11" t="e">
        <f>VLOOKUP(Table2[[#This Row],[500m Place Race1]],Races!$F$3:$G$30,2,0)</f>
        <v>#N/A</v>
      </c>
      <c r="Q274" s="40"/>
      <c r="R274" s="104"/>
      <c r="S274" s="11" t="e">
        <f>VLOOKUP(Table2[[#This Row],[200m Place Race1]],Races!$F$3:$G$30,2,0)</f>
        <v>#N/A</v>
      </c>
      <c r="T274" s="40" t="e">
        <f>Table2[[#This Row],[200m Points1]]+Table2[[#This Row],[500m Points 1]]+Table2[[#This Row],[LD Points1]]</f>
        <v>#N/A</v>
      </c>
      <c r="U274" s="104"/>
      <c r="V274" s="8"/>
      <c r="W274" s="40"/>
      <c r="X274" s="57"/>
      <c r="Y274" s="88" t="e">
        <f>VLOOKUP(Table2[[#This Row],[LD Place Race 2]],Races!$F$3:$G$30,2,0)</f>
        <v>#N/A</v>
      </c>
      <c r="Z274" s="40"/>
      <c r="AA274" s="57"/>
      <c r="AB274" s="88" t="e">
        <f>VLOOKUP(Table2[[#This Row],[500m Place Race 2]],Races!$F$3:$G$30,2,0)</f>
        <v>#N/A</v>
      </c>
      <c r="AC274" s="40"/>
      <c r="AD274" s="57"/>
      <c r="AE274" s="88" t="e">
        <f>VLOOKUP(Table2[[#This Row],[200m Race 2 Place]],Races!$F$3:$G$30,2,0)</f>
        <v>#N/A</v>
      </c>
      <c r="AF274" s="88"/>
      <c r="AG274" s="40"/>
      <c r="AH274" s="55" t="e">
        <f>VLOOKUP(Table2[[#This Row],[100m Place Race 2]],Races!$F$3:$G$30,2,0)</f>
        <v>#N/A</v>
      </c>
      <c r="AI274" s="55" t="e">
        <f>Table2[[#This Row],[100m POINTS Race 2]]+Table2[[#This Row],[200m POINTS RACE 2]]+Table2[[#This Row],[500m Points Race 2]]+Table2[[#This Row],[LD Points Race 2]]</f>
        <v>#N/A</v>
      </c>
      <c r="AJ274" s="55"/>
      <c r="AK274" s="88"/>
      <c r="AL274" s="40"/>
      <c r="AM274" s="104"/>
      <c r="AN274" s="40"/>
      <c r="AO274" s="104"/>
      <c r="AP274" s="40"/>
      <c r="AQ274" s="104" t="e">
        <f>VLOOKUP(Table2[[#This Row],[500m Position]],Races!$F$3:$G$30,2,0)</f>
        <v>#N/A</v>
      </c>
      <c r="AR274" s="40"/>
      <c r="AS274" s="104"/>
      <c r="AT274" s="40" t="e">
        <f>VLOOKUP(Table2[[#This Row],[200m Position Race 4]],Races!$F$3:$G$30,2,0)</f>
        <v>#N/A</v>
      </c>
      <c r="AU274" s="104"/>
      <c r="AV274" s="40"/>
      <c r="AW274" s="104" t="e">
        <f>VLOOKUP(Table2[[#This Row],[100m Position Race 4 ]],Races!$F$3:$G$30,2,0)</f>
        <v>#N/A</v>
      </c>
      <c r="AX274" s="104" t="e">
        <f>Table2[[#This Row],[100m Points Race 4 ]]+Table2[[#This Row],[200m Points Race 4]]+Table2[[#This Row],[500m Points]]</f>
        <v>#N/A</v>
      </c>
      <c r="AY274" s="104"/>
      <c r="AZ274" s="104"/>
      <c r="BA274" s="40"/>
      <c r="BB274" s="40"/>
      <c r="BC274" s="104"/>
      <c r="BD274" s="40"/>
      <c r="BE274" s="104"/>
      <c r="BF274" s="40"/>
      <c r="BG274" s="104"/>
      <c r="BH274" s="40"/>
      <c r="BI274" s="104"/>
      <c r="BJ274" s="40"/>
      <c r="BK274" s="104"/>
      <c r="BL274" s="40"/>
      <c r="BM274" s="104"/>
      <c r="BN274" s="40"/>
      <c r="BO274" s="104"/>
      <c r="BP274" s="40"/>
      <c r="BQ274" s="104"/>
      <c r="BR274" s="40"/>
      <c r="BS274" s="104"/>
      <c r="BT274" s="40"/>
      <c r="BU274" s="104"/>
      <c r="BV27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74" s="9">
        <f>Table2[[#This Row],[Final Points race 1]]+Table2[[#This Row],[Final Points race 2]]+Table2[[#This Row],[Final POINTS Race 4 ]]+Table2[[#This Row],[Final POINTS Race 5]]+Table2[[#This Row],[Final POINTS Race 6]]</f>
        <v>0</v>
      </c>
      <c r="BX27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74" s="42"/>
    </row>
    <row r="275" spans="1:82" ht="16.5" hidden="1" customHeight="1" thickBot="1">
      <c r="A275" s="10">
        <v>14</v>
      </c>
      <c r="B275" s="94" t="s">
        <v>19</v>
      </c>
      <c r="C275" s="185" t="s">
        <v>263</v>
      </c>
      <c r="D275" s="19">
        <v>38555</v>
      </c>
      <c r="E275" s="6" t="s">
        <v>376</v>
      </c>
      <c r="F275" s="53" t="s">
        <v>76</v>
      </c>
      <c r="G275" s="28" t="s">
        <v>44</v>
      </c>
      <c r="H275" s="205"/>
      <c r="I275" s="93" t="e">
        <f>VLOOKUP(Table2[[#This Row],[GCU Number]],'race 5'!$B$2:$G$48,1,0)</f>
        <v>#N/A</v>
      </c>
      <c r="J275" s="13">
        <v>78</v>
      </c>
      <c r="K275" s="84"/>
      <c r="L275" s="13"/>
      <c r="M275" s="11" t="e">
        <f>VLOOKUP(Table2[[#This Row],[LD Place Race1]],Races!$F$3:$G$30,2,0)</f>
        <v>#N/A</v>
      </c>
      <c r="N275" s="11"/>
      <c r="O275" s="11"/>
      <c r="P275" s="11" t="e">
        <f>VLOOKUP(Table2[[#This Row],[500m Place Race1]],Races!$F$3:$G$30,2,0)</f>
        <v>#N/A</v>
      </c>
      <c r="Q275" s="84"/>
      <c r="R275" s="13"/>
      <c r="S275" s="11" t="e">
        <f>VLOOKUP(Table2[[#This Row],[200m Place Race1]],Races!$F$3:$G$30,2,0)</f>
        <v>#N/A</v>
      </c>
      <c r="T275" s="84" t="e">
        <f>Table2[[#This Row],[200m Points1]]+Table2[[#This Row],[500m Points 1]]+Table2[[#This Row],[LD Points1]]</f>
        <v>#N/A</v>
      </c>
      <c r="U275" s="13"/>
      <c r="V275" s="15"/>
      <c r="W275" s="40" t="s">
        <v>1291</v>
      </c>
      <c r="X275" s="13">
        <v>5</v>
      </c>
      <c r="Y275" s="51">
        <f>VLOOKUP(Table2[[#This Row],[LD Place Race 2]],Races!$F$3:$G$30,2,0)</f>
        <v>16</v>
      </c>
      <c r="Z275" s="40" t="s">
        <v>1390</v>
      </c>
      <c r="AA275" s="13">
        <v>7</v>
      </c>
      <c r="AB275" s="51">
        <f>VLOOKUP(Table2[[#This Row],[500m Place Race 2]],Races!$F$3:$G$30,2,0)</f>
        <v>14</v>
      </c>
      <c r="AC275" s="268" t="s">
        <v>1468</v>
      </c>
      <c r="AD275" s="13">
        <v>7</v>
      </c>
      <c r="AE275" s="51">
        <f>VLOOKUP(Table2[[#This Row],[200m Race 2 Place]],Races!$F$3:$G$30,2,0)</f>
        <v>14</v>
      </c>
      <c r="AF275" s="317">
        <v>42.32</v>
      </c>
      <c r="AG275" s="40">
        <v>7</v>
      </c>
      <c r="AH275" s="13">
        <f>VLOOKUP(Table2[[#This Row],[100m Place Race 2]],Races!$F$3:$G$30,2,0)</f>
        <v>14</v>
      </c>
      <c r="AI275" s="13">
        <f>Table2[[#This Row],[100m POINTS Race 2]]+Table2[[#This Row],[200m POINTS RACE 2]]+Table2[[#This Row],[500m Points Race 2]]+Table2[[#This Row],[LD Points Race 2]]</f>
        <v>58</v>
      </c>
      <c r="AJ275" s="13">
        <v>7</v>
      </c>
      <c r="AK275" s="13">
        <f>VLOOKUP(Table2[[#This Row],[Race 2 Overall Position]],Races!$F$3:$G$30,2,0)</f>
        <v>14</v>
      </c>
      <c r="AL275" s="84"/>
      <c r="AM275" s="13"/>
      <c r="AN275" s="84"/>
      <c r="AO275" s="13"/>
      <c r="AP275" s="84"/>
      <c r="AQ275" s="13"/>
      <c r="AR275" s="84"/>
      <c r="AS275" s="13"/>
      <c r="AT275" s="84"/>
      <c r="AU275" s="13"/>
      <c r="AV275" s="84"/>
      <c r="AW275" s="13"/>
      <c r="AX275" s="13"/>
      <c r="AY275" s="13"/>
      <c r="AZ275" s="13"/>
      <c r="BA275" s="84"/>
      <c r="BB275" s="84"/>
      <c r="BC275" s="13"/>
      <c r="BD275" s="84"/>
      <c r="BE275" s="13"/>
      <c r="BF275" s="84"/>
      <c r="BG275" s="13"/>
      <c r="BH275" s="84"/>
      <c r="BI275" s="13"/>
      <c r="BJ275" s="84"/>
      <c r="BK275" s="13"/>
      <c r="BL275" s="84"/>
      <c r="BM275" s="13"/>
      <c r="BN275" s="84"/>
      <c r="BO275" s="13"/>
      <c r="BP275" s="84"/>
      <c r="BQ275" s="13"/>
      <c r="BR275" s="84"/>
      <c r="BS275" s="13"/>
      <c r="BT275" s="84"/>
      <c r="BU275" s="13"/>
      <c r="BV27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75" s="9">
        <f>Table2[[#This Row],[Final Points race 1]]+Table2[[#This Row],[Final Points race 2]]+Table2[[#This Row],[Final POINTS Race 4 ]]+Table2[[#This Row],[Final POINTS Race 5]]+Table2[[#This Row],[Final POINTS Race 6]]</f>
        <v>14</v>
      </c>
      <c r="BX27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14</v>
      </c>
      <c r="CD275" s="42"/>
    </row>
    <row r="276" spans="1:82" ht="16.5" hidden="1" customHeight="1" thickBot="1">
      <c r="A276" s="10">
        <v>14</v>
      </c>
      <c r="B276" s="94" t="s">
        <v>19</v>
      </c>
      <c r="C276" s="185" t="s">
        <v>330</v>
      </c>
      <c r="D276" s="19">
        <v>38176</v>
      </c>
      <c r="E276" s="61" t="s">
        <v>378</v>
      </c>
      <c r="F276" s="61" t="s">
        <v>76</v>
      </c>
      <c r="G276" s="87" t="s">
        <v>44</v>
      </c>
      <c r="H276" s="191"/>
      <c r="I276" s="93" t="e">
        <f>VLOOKUP(Table2[[#This Row],[GCU Number]],'race 5'!$B$2:$G$48,1,0)</f>
        <v>#N/A</v>
      </c>
      <c r="J276" s="13">
        <v>90</v>
      </c>
      <c r="K276" s="7"/>
      <c r="L276" s="104"/>
      <c r="M276" s="11" t="e">
        <f>VLOOKUP(Table2[[#This Row],[LD Place Race1]],Races!$F$3:$G$30,2,0)</f>
        <v>#N/A</v>
      </c>
      <c r="N276" s="11"/>
      <c r="O276" s="11"/>
      <c r="P276" s="11" t="e">
        <f>VLOOKUP(Table2[[#This Row],[500m Place Race1]],Races!$F$3:$G$30,2,0)</f>
        <v>#N/A</v>
      </c>
      <c r="Q276" s="7"/>
      <c r="R276" s="104"/>
      <c r="S276" s="11" t="e">
        <f>VLOOKUP(Table2[[#This Row],[200m Place Race1]],Races!$F$3:$G$30,2,0)</f>
        <v>#N/A</v>
      </c>
      <c r="T276" s="7" t="e">
        <f>Table2[[#This Row],[200m Points1]]+Table2[[#This Row],[500m Points 1]]+Table2[[#This Row],[LD Points1]]</f>
        <v>#N/A</v>
      </c>
      <c r="U276" s="104"/>
      <c r="V276" s="51"/>
      <c r="W276" s="7"/>
      <c r="X276" s="104"/>
      <c r="Y276" s="51" t="e">
        <f>VLOOKUP(Table2[[#This Row],[LD Place Race 2]],Races!$F$3:$G$30,2,0)</f>
        <v>#N/A</v>
      </c>
      <c r="Z276" s="7"/>
      <c r="AA276" s="104"/>
      <c r="AB276" s="51" t="e">
        <f>VLOOKUP(Table2[[#This Row],[500m Place Race 2]],Races!$F$3:$G$30,2,0)</f>
        <v>#N/A</v>
      </c>
      <c r="AC276" s="7"/>
      <c r="AD276" s="104"/>
      <c r="AE276" s="51" t="e">
        <f>VLOOKUP(Table2[[#This Row],[200m Race 2 Place]],Races!$F$3:$G$30,2,0)</f>
        <v>#N/A</v>
      </c>
      <c r="AF276" s="13"/>
      <c r="AG276" s="7"/>
      <c r="AH276" s="104" t="e">
        <f>VLOOKUP(Table2[[#This Row],[100m Place Race 2]],Races!$F$3:$G$30,2,0)</f>
        <v>#N/A</v>
      </c>
      <c r="AI276" s="104" t="e">
        <f>Table2[[#This Row],[100m POINTS Race 2]]+Table2[[#This Row],[200m POINTS RACE 2]]+Table2[[#This Row],[500m Points Race 2]]+Table2[[#This Row],[LD Points Race 2]]</f>
        <v>#N/A</v>
      </c>
      <c r="AJ276" s="104"/>
      <c r="AK276" s="13"/>
      <c r="AL276" s="7"/>
      <c r="AM276" s="104"/>
      <c r="AN276" s="7"/>
      <c r="AO276" s="104"/>
      <c r="AP276" s="7"/>
      <c r="AQ276" s="104" t="e">
        <f>VLOOKUP(Table2[[#This Row],[500m Position]],Races!$F$3:$G$30,2,0)</f>
        <v>#N/A</v>
      </c>
      <c r="AR276" s="7"/>
      <c r="AS276" s="104"/>
      <c r="AT276" s="7" t="e">
        <f>VLOOKUP(Table2[[#This Row],[200m Position Race 4]],Races!$F$3:$G$30,2,0)</f>
        <v>#N/A</v>
      </c>
      <c r="AU276" s="104"/>
      <c r="AV276" s="7"/>
      <c r="AW276" s="104" t="e">
        <f>VLOOKUP(Table2[[#This Row],[100m Position Race 4 ]],Races!$F$3:$G$30,2,0)</f>
        <v>#N/A</v>
      </c>
      <c r="AX276" s="104" t="e">
        <f>Table2[[#This Row],[100m Points Race 4 ]]+Table2[[#This Row],[200m Points Race 4]]+Table2[[#This Row],[500m Points]]</f>
        <v>#N/A</v>
      </c>
      <c r="AY276" s="104"/>
      <c r="AZ276" s="104"/>
      <c r="BA276" s="7"/>
      <c r="BB276" s="7"/>
      <c r="BC276" s="104"/>
      <c r="BD276" s="7"/>
      <c r="BE276" s="104"/>
      <c r="BF276" s="7"/>
      <c r="BG276" s="104"/>
      <c r="BH276" s="7"/>
      <c r="BI276" s="104"/>
      <c r="BJ276" s="7"/>
      <c r="BK276" s="104"/>
      <c r="BL276" s="7"/>
      <c r="BM276" s="104"/>
      <c r="BN276" s="7"/>
      <c r="BO276" s="104"/>
      <c r="BP276" s="7"/>
      <c r="BQ276" s="104"/>
      <c r="BR276" s="7"/>
      <c r="BS276" s="104"/>
      <c r="BT276" s="7"/>
      <c r="BU276" s="104"/>
      <c r="BV27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76" s="9">
        <f>Table2[[#This Row],[Final Points race 1]]+Table2[[#This Row],[Final Points race 2]]+Table2[[#This Row],[Final POINTS Race 4 ]]+Table2[[#This Row],[Final POINTS Race 5]]+Table2[[#This Row],[Final POINTS Race 6]]</f>
        <v>0</v>
      </c>
      <c r="BX27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76" s="42"/>
    </row>
    <row r="277" spans="1:82" ht="16.5" hidden="1" customHeight="1" thickBot="1">
      <c r="A277" s="10">
        <v>14</v>
      </c>
      <c r="B277" s="189" t="s">
        <v>19</v>
      </c>
      <c r="C277" s="185" t="s">
        <v>502</v>
      </c>
      <c r="D277" s="19">
        <v>38206</v>
      </c>
      <c r="E277" s="313" t="s">
        <v>378</v>
      </c>
      <c r="F277" s="313" t="s">
        <v>76</v>
      </c>
      <c r="G277" s="192" t="s">
        <v>44</v>
      </c>
      <c r="H277" s="316" t="s">
        <v>432</v>
      </c>
      <c r="I277" s="93" t="e">
        <f>VLOOKUP(Table2[[#This Row],[GCU Number]],'race 5'!$B$2:$G$48,1,0)</f>
        <v>#N/A</v>
      </c>
      <c r="J277" s="13">
        <v>166</v>
      </c>
      <c r="K277" s="85"/>
      <c r="L277" s="13"/>
      <c r="M277" s="11" t="e">
        <f>VLOOKUP(Table2[[#This Row],[LD Place Race1]],Races!$F$3:$G$30,2,0)</f>
        <v>#N/A</v>
      </c>
      <c r="N277" s="11"/>
      <c r="O277" s="11"/>
      <c r="P277" s="11" t="e">
        <f>VLOOKUP(Table2[[#This Row],[500m Place Race1]],Races!$F$3:$G$30,2,0)</f>
        <v>#N/A</v>
      </c>
      <c r="Q277" s="85"/>
      <c r="R277" s="13"/>
      <c r="S277" s="11" t="e">
        <f>VLOOKUP(Table2[[#This Row],[200m Place Race1]],Races!$F$3:$G$30,2,0)</f>
        <v>#N/A</v>
      </c>
      <c r="T277" s="85" t="e">
        <f>Table2[[#This Row],[200m Points1]]+Table2[[#This Row],[500m Points 1]]+Table2[[#This Row],[LD Points1]]</f>
        <v>#N/A</v>
      </c>
      <c r="U277" s="13"/>
      <c r="V277" s="15"/>
      <c r="W277" s="85"/>
      <c r="X277" s="13"/>
      <c r="Y277" s="15" t="e">
        <f>VLOOKUP(Table2[[#This Row],[LD Place Race 2]],Races!$F$3:$G$30,2,0)</f>
        <v>#N/A</v>
      </c>
      <c r="Z277" s="85"/>
      <c r="AA277" s="13"/>
      <c r="AB277" s="15" t="e">
        <f>VLOOKUP(Table2[[#This Row],[500m Place Race 2]],Races!$F$3:$G$30,2,0)</f>
        <v>#N/A</v>
      </c>
      <c r="AC277" s="85"/>
      <c r="AD277" s="13"/>
      <c r="AE277" s="15" t="e">
        <f>VLOOKUP(Table2[[#This Row],[200m Race 2 Place]],Races!$F$3:$G$30,2,0)</f>
        <v>#N/A</v>
      </c>
      <c r="AF277" s="13"/>
      <c r="AG277" s="85"/>
      <c r="AH277" s="13" t="e">
        <f>VLOOKUP(Table2[[#This Row],[100m Place Race 2]],Races!$F$3:$G$30,2,0)</f>
        <v>#N/A</v>
      </c>
      <c r="AI277" s="13" t="e">
        <f>Table2[[#This Row],[100m POINTS Race 2]]+Table2[[#This Row],[200m POINTS RACE 2]]+Table2[[#This Row],[500m Points Race 2]]+Table2[[#This Row],[LD Points Race 2]]</f>
        <v>#N/A</v>
      </c>
      <c r="AJ277" s="13"/>
      <c r="AK277" s="91"/>
      <c r="AL277" s="85"/>
      <c r="AM277" s="13"/>
      <c r="AN277" s="85"/>
      <c r="AO277" s="13"/>
      <c r="AP277" s="85"/>
      <c r="AQ277" s="13" t="e">
        <f>VLOOKUP(Table2[[#This Row],[500m Position]],Races!$F$3:$G$30,2,0)</f>
        <v>#N/A</v>
      </c>
      <c r="AR277" s="85"/>
      <c r="AS277" s="13"/>
      <c r="AT277" s="85" t="e">
        <f>VLOOKUP(Table2[[#This Row],[200m Position Race 4]],Races!$F$3:$G$30,2,0)</f>
        <v>#N/A</v>
      </c>
      <c r="AU277" s="13"/>
      <c r="AV277" s="85"/>
      <c r="AW277" s="13" t="e">
        <f>VLOOKUP(Table2[[#This Row],[100m Position Race 4 ]],Races!$F$3:$G$30,2,0)</f>
        <v>#N/A</v>
      </c>
      <c r="AX277" s="13" t="e">
        <f>Table2[[#This Row],[100m Points Race 4 ]]+Table2[[#This Row],[200m Points Race 4]]+Table2[[#This Row],[500m Points]]</f>
        <v>#N/A</v>
      </c>
      <c r="AY277" s="13"/>
      <c r="AZ277" s="13"/>
      <c r="BA277" s="85"/>
      <c r="BB277" s="85"/>
      <c r="BC277" s="13"/>
      <c r="BD277" s="85"/>
      <c r="BE277" s="13"/>
      <c r="BF277" s="85"/>
      <c r="BG277" s="13"/>
      <c r="BH277" s="85"/>
      <c r="BI277" s="13"/>
      <c r="BJ277" s="85"/>
      <c r="BK277" s="13"/>
      <c r="BL277" s="85"/>
      <c r="BM277" s="13"/>
      <c r="BN277" s="85"/>
      <c r="BO277" s="13"/>
      <c r="BP277" s="85"/>
      <c r="BQ277" s="13"/>
      <c r="BR277" s="85"/>
      <c r="BS277" s="13"/>
      <c r="BT277" s="85"/>
      <c r="BU277" s="13"/>
      <c r="BV27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77" s="9">
        <f>Table2[[#This Row],[Final Points race 1]]+Table2[[#This Row],[Final Points race 2]]+Table2[[#This Row],[Final POINTS Race 4 ]]+Table2[[#This Row],[Final POINTS Race 5]]+Table2[[#This Row],[Final POINTS Race 6]]</f>
        <v>0</v>
      </c>
      <c r="BX27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77" s="42"/>
    </row>
    <row r="278" spans="1:82" ht="16.5" hidden="1" customHeight="1" thickBot="1">
      <c r="A278" s="10">
        <v>14</v>
      </c>
      <c r="B278" s="6" t="s">
        <v>19</v>
      </c>
      <c r="C278" s="185" t="s">
        <v>288</v>
      </c>
      <c r="D278" s="19">
        <v>38593</v>
      </c>
      <c r="E278" s="58" t="s">
        <v>289</v>
      </c>
      <c r="F278" s="53" t="s">
        <v>76</v>
      </c>
      <c r="G278" s="54" t="s">
        <v>44</v>
      </c>
      <c r="H278" s="205"/>
      <c r="I278" s="93" t="e">
        <f>VLOOKUP(Table2[[#This Row],[GCU Number]],'race 5'!$B$2:$G$48,1,0)</f>
        <v>#N/A</v>
      </c>
      <c r="J278" s="13"/>
      <c r="K278" s="84"/>
      <c r="L278" s="13"/>
      <c r="M278" s="11"/>
      <c r="N278" s="11"/>
      <c r="O278" s="11"/>
      <c r="P278" s="11" t="e">
        <f>VLOOKUP(Table2[[#This Row],[500m Place Race1]],Races!$F$3:$G$30,2,0)</f>
        <v>#N/A</v>
      </c>
      <c r="Q278" s="84"/>
      <c r="R278" s="13"/>
      <c r="S278" s="11"/>
      <c r="T278" s="84" t="e">
        <f>Table2[[#This Row],[200m Points1]]+Table2[[#This Row],[500m Points 1]]+Table2[[#This Row],[LD Points1]]</f>
        <v>#N/A</v>
      </c>
      <c r="U278" s="13"/>
      <c r="V278" s="15"/>
      <c r="W278" s="84"/>
      <c r="X278" s="7"/>
      <c r="Y278" s="9" t="e">
        <f>VLOOKUP(Table2[[#This Row],[LD Place Race 2]],Races!$F$3:$G$30,2,0)</f>
        <v>#N/A</v>
      </c>
      <c r="Z278" s="84"/>
      <c r="AA278" s="7"/>
      <c r="AB278" s="9" t="e">
        <f>VLOOKUP(Table2[[#This Row],[500m Place Race 2]],Races!$F$3:$G$30,2,0)</f>
        <v>#N/A</v>
      </c>
      <c r="AC278" s="84"/>
      <c r="AD278" s="7"/>
      <c r="AE278" s="9" t="e">
        <f>VLOOKUP(Table2[[#This Row],[200m Race 2 Place]],Races!$F$3:$G$30,2,0)</f>
        <v>#N/A</v>
      </c>
      <c r="AF278" s="11"/>
      <c r="AG278" s="84"/>
      <c r="AH278" s="11" t="e">
        <f>VLOOKUP(Table2[[#This Row],[100m Place Race 2]],Races!$F$3:$G$30,2,0)</f>
        <v>#N/A</v>
      </c>
      <c r="AI278" s="11" t="e">
        <f>Table2[[#This Row],[100m POINTS Race 2]]+Table2[[#This Row],[200m POINTS RACE 2]]+Table2[[#This Row],[500m Points Race 2]]+Table2[[#This Row],[LD Points Race 2]]</f>
        <v>#N/A</v>
      </c>
      <c r="AJ278" s="11"/>
      <c r="AK278" s="9"/>
      <c r="AL278" s="84"/>
      <c r="AM278" s="13"/>
      <c r="AN278" s="84"/>
      <c r="AO278" s="13"/>
      <c r="AP278" s="84"/>
      <c r="AQ278" s="13" t="e">
        <f>VLOOKUP(Table2[[#This Row],[500m Position]],Races!$F$3:$G$30,2,0)</f>
        <v>#N/A</v>
      </c>
      <c r="AR278" s="84"/>
      <c r="AS278" s="13"/>
      <c r="AT278" s="84" t="e">
        <f>VLOOKUP(Table2[[#This Row],[200m Position Race 4]],Races!$F$3:$G$30,2,0)</f>
        <v>#N/A</v>
      </c>
      <c r="AU278" s="13"/>
      <c r="AV278" s="84"/>
      <c r="AW278" s="13" t="e">
        <f>VLOOKUP(Table2[[#This Row],[100m Position Race 4 ]],Races!$F$3:$G$30,2,0)</f>
        <v>#N/A</v>
      </c>
      <c r="AX278" s="13" t="e">
        <f>Table2[[#This Row],[100m Points Race 4 ]]+Table2[[#This Row],[200m Points Race 4]]+Table2[[#This Row],[500m Points]]</f>
        <v>#N/A</v>
      </c>
      <c r="AY278" s="13"/>
      <c r="AZ278" s="13"/>
      <c r="BA278" s="84"/>
      <c r="BB278" s="84"/>
      <c r="BC278" s="13"/>
      <c r="BD278" s="84"/>
      <c r="BE278" s="13"/>
      <c r="BF278" s="84"/>
      <c r="BG278" s="13"/>
      <c r="BH278" s="84"/>
      <c r="BI278" s="13"/>
      <c r="BJ278" s="84"/>
      <c r="BK278" s="13"/>
      <c r="BL278" s="84"/>
      <c r="BM278" s="13"/>
      <c r="BN278" s="84"/>
      <c r="BO278" s="13"/>
      <c r="BP278" s="84"/>
      <c r="BQ278" s="13"/>
      <c r="BR278" s="84"/>
      <c r="BS278" s="13"/>
      <c r="BT278" s="84"/>
      <c r="BU278" s="13"/>
      <c r="BV27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78" s="9">
        <f>Table2[[#This Row],[Final Points race 1]]+Table2[[#This Row],[Final Points race 2]]+Table2[[#This Row],[Final POINTS Race 4 ]]+Table2[[#This Row],[Final POINTS Race 5]]+Table2[[#This Row],[Final POINTS Race 6]]</f>
        <v>0</v>
      </c>
      <c r="BX27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78" s="42"/>
    </row>
    <row r="279" spans="1:82" ht="16.5" hidden="1" customHeight="1" thickBot="1">
      <c r="A279" s="10">
        <v>14</v>
      </c>
      <c r="B279" s="6" t="s">
        <v>19</v>
      </c>
      <c r="C279" s="185" t="s">
        <v>356</v>
      </c>
      <c r="D279" s="19">
        <v>38358</v>
      </c>
      <c r="E279" s="58" t="s">
        <v>289</v>
      </c>
      <c r="F279" s="179" t="s">
        <v>76</v>
      </c>
      <c r="G279" s="305" t="s">
        <v>44</v>
      </c>
      <c r="H279" s="205"/>
      <c r="I279" s="93" t="e">
        <f>VLOOKUP(Table2[[#This Row],[GCU Number]],'race 5'!$B$2:$G$48,1,0)</f>
        <v>#N/A</v>
      </c>
      <c r="J279" s="13"/>
      <c r="K279" s="84"/>
      <c r="L279" s="13"/>
      <c r="M279" s="11"/>
      <c r="N279" s="11"/>
      <c r="O279" s="11"/>
      <c r="P279" s="11" t="e">
        <f>VLOOKUP(Table2[[#This Row],[500m Place Race1]],Races!$F$3:$G$30,2,0)</f>
        <v>#N/A</v>
      </c>
      <c r="Q279" s="84"/>
      <c r="R279" s="13"/>
      <c r="S279" s="11"/>
      <c r="T279" s="84" t="e">
        <f>Table2[[#This Row],[200m Points1]]+Table2[[#This Row],[500m Points 1]]+Table2[[#This Row],[LD Points1]]</f>
        <v>#N/A</v>
      </c>
      <c r="U279" s="13"/>
      <c r="V279" s="8"/>
      <c r="W279" s="84"/>
      <c r="X279" s="13"/>
      <c r="Y279" s="15" t="e">
        <f>VLOOKUP(Table2[[#This Row],[LD Place Race 2]],Races!$F$3:$G$30,2,0)</f>
        <v>#N/A</v>
      </c>
      <c r="Z279" s="84"/>
      <c r="AA279" s="13"/>
      <c r="AB279" s="15" t="e">
        <f>VLOOKUP(Table2[[#This Row],[500m Place Race 2]],Races!$F$3:$G$30,2,0)</f>
        <v>#N/A</v>
      </c>
      <c r="AC279" s="84"/>
      <c r="AD279" s="13"/>
      <c r="AE279" s="15" t="e">
        <f>VLOOKUP(Table2[[#This Row],[200m Race 2 Place]],Races!$F$3:$G$30,2,0)</f>
        <v>#N/A</v>
      </c>
      <c r="AF279" s="13"/>
      <c r="AG279" s="84"/>
      <c r="AH279" s="13" t="e">
        <f>VLOOKUP(Table2[[#This Row],[100m Place Race 2]],Races!$F$3:$G$30,2,0)</f>
        <v>#N/A</v>
      </c>
      <c r="AI279" s="13" t="e">
        <f>Table2[[#This Row],[100m POINTS Race 2]]+Table2[[#This Row],[200m POINTS RACE 2]]+Table2[[#This Row],[500m Points Race 2]]+Table2[[#This Row],[LD Points Race 2]]</f>
        <v>#N/A</v>
      </c>
      <c r="AJ279" s="13"/>
      <c r="AK279" s="91"/>
      <c r="AL279" s="84"/>
      <c r="AM279" s="13"/>
      <c r="AN279" s="84"/>
      <c r="AO279" s="13"/>
      <c r="AP279" s="84"/>
      <c r="AQ279" s="13" t="e">
        <f>VLOOKUP(Table2[[#This Row],[500m Position]],Races!$F$3:$G$30,2,0)</f>
        <v>#N/A</v>
      </c>
      <c r="AR279" s="84"/>
      <c r="AS279" s="13"/>
      <c r="AT279" s="84" t="e">
        <f>VLOOKUP(Table2[[#This Row],[200m Position Race 4]],Races!$F$3:$G$30,2,0)</f>
        <v>#N/A</v>
      </c>
      <c r="AU279" s="13"/>
      <c r="AV279" s="84"/>
      <c r="AW279" s="13" t="e">
        <f>VLOOKUP(Table2[[#This Row],[100m Position Race 4 ]],Races!$F$3:$G$30,2,0)</f>
        <v>#N/A</v>
      </c>
      <c r="AX279" s="13" t="e">
        <f>Table2[[#This Row],[100m Points Race 4 ]]+Table2[[#This Row],[200m Points Race 4]]+Table2[[#This Row],[500m Points]]</f>
        <v>#N/A</v>
      </c>
      <c r="AY279" s="13"/>
      <c r="AZ279" s="13"/>
      <c r="BA279" s="84"/>
      <c r="BB279" s="84"/>
      <c r="BC279" s="13"/>
      <c r="BD279" s="84"/>
      <c r="BE279" s="13"/>
      <c r="BF279" s="84"/>
      <c r="BG279" s="13"/>
      <c r="BH279" s="84"/>
      <c r="BI279" s="13"/>
      <c r="BJ279" s="84"/>
      <c r="BK279" s="13"/>
      <c r="BL279" s="84"/>
      <c r="BM279" s="13"/>
      <c r="BN279" s="84"/>
      <c r="BO279" s="13"/>
      <c r="BP279" s="84"/>
      <c r="BQ279" s="13"/>
      <c r="BR279" s="84"/>
      <c r="BS279" s="13"/>
      <c r="BT279" s="84"/>
      <c r="BU279" s="13"/>
      <c r="BV27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79" s="9">
        <f>Table2[[#This Row],[Final Points race 1]]+Table2[[#This Row],[Final Points race 2]]+Table2[[#This Row],[Final POINTS Race 4 ]]+Table2[[#This Row],[Final POINTS Race 5]]+Table2[[#This Row],[Final POINTS Race 6]]</f>
        <v>0</v>
      </c>
      <c r="BX27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7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7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79" s="42"/>
    </row>
    <row r="280" spans="1:82" ht="16.5" hidden="1" customHeight="1" thickBot="1">
      <c r="A280" s="10">
        <v>14</v>
      </c>
      <c r="B280" s="6" t="s">
        <v>19</v>
      </c>
      <c r="C280" s="185" t="s">
        <v>291</v>
      </c>
      <c r="D280" s="19">
        <v>38679</v>
      </c>
      <c r="E280" s="58" t="s">
        <v>289</v>
      </c>
      <c r="F280" s="315" t="s">
        <v>76</v>
      </c>
      <c r="G280" s="54" t="s">
        <v>44</v>
      </c>
      <c r="H280" s="315"/>
      <c r="I280" s="93" t="e">
        <f>VLOOKUP(Table2[[#This Row],[GCU Number]],'race 5'!$B$2:$G$48,1,0)</f>
        <v>#N/A</v>
      </c>
      <c r="J280" s="13"/>
      <c r="K280" s="84"/>
      <c r="L280" s="13"/>
      <c r="M280" s="11"/>
      <c r="N280" s="11"/>
      <c r="O280" s="11"/>
      <c r="P280" s="11" t="e">
        <f>VLOOKUP(Table2[[#This Row],[500m Place Race1]],Races!$F$3:$G$30,2,0)</f>
        <v>#N/A</v>
      </c>
      <c r="Q280" s="84"/>
      <c r="R280" s="13"/>
      <c r="S280" s="11"/>
      <c r="T280" s="84" t="e">
        <f>Table2[[#This Row],[200m Points1]]+Table2[[#This Row],[500m Points 1]]+Table2[[#This Row],[LD Points1]]</f>
        <v>#N/A</v>
      </c>
      <c r="U280" s="13"/>
      <c r="V280" s="15"/>
      <c r="W280" s="84"/>
      <c r="X280" s="7"/>
      <c r="Y280" s="9" t="e">
        <f>VLOOKUP(Table2[[#This Row],[LD Place Race 2]],Races!$F$3:$G$30,2,0)</f>
        <v>#N/A</v>
      </c>
      <c r="Z280" s="84"/>
      <c r="AA280" s="7"/>
      <c r="AB280" s="9" t="e">
        <f>VLOOKUP(Table2[[#This Row],[500m Place Race 2]],Races!$F$3:$G$30,2,0)</f>
        <v>#N/A</v>
      </c>
      <c r="AC280" s="84"/>
      <c r="AD280" s="7"/>
      <c r="AE280" s="9" t="e">
        <f>VLOOKUP(Table2[[#This Row],[200m Race 2 Place]],Races!$F$3:$G$30,2,0)</f>
        <v>#N/A</v>
      </c>
      <c r="AF280" s="11"/>
      <c r="AG280" s="84"/>
      <c r="AH280" s="11" t="e">
        <f>VLOOKUP(Table2[[#This Row],[100m Place Race 2]],Races!$F$3:$G$30,2,0)</f>
        <v>#N/A</v>
      </c>
      <c r="AI280" s="11" t="e">
        <f>Table2[[#This Row],[100m POINTS Race 2]]+Table2[[#This Row],[200m POINTS RACE 2]]+Table2[[#This Row],[500m Points Race 2]]+Table2[[#This Row],[LD Points Race 2]]</f>
        <v>#N/A</v>
      </c>
      <c r="AJ280" s="11"/>
      <c r="AK280" s="9"/>
      <c r="AL280" s="84"/>
      <c r="AM280" s="13"/>
      <c r="AN280" s="84"/>
      <c r="AO280" s="13"/>
      <c r="AP280" s="84"/>
      <c r="AQ280" s="13" t="e">
        <f>VLOOKUP(Table2[[#This Row],[500m Position]],Races!$F$3:$G$30,2,0)</f>
        <v>#N/A</v>
      </c>
      <c r="AR280" s="84"/>
      <c r="AS280" s="13"/>
      <c r="AT280" s="84" t="e">
        <f>VLOOKUP(Table2[[#This Row],[200m Position Race 4]],Races!$F$3:$G$30,2,0)</f>
        <v>#N/A</v>
      </c>
      <c r="AU280" s="13"/>
      <c r="AV280" s="84"/>
      <c r="AW280" s="13" t="e">
        <f>VLOOKUP(Table2[[#This Row],[100m Position Race 4 ]],Races!$F$3:$G$30,2,0)</f>
        <v>#N/A</v>
      </c>
      <c r="AX280" s="13" t="e">
        <f>Table2[[#This Row],[100m Points Race 4 ]]+Table2[[#This Row],[200m Points Race 4]]+Table2[[#This Row],[500m Points]]</f>
        <v>#N/A</v>
      </c>
      <c r="AY280" s="13"/>
      <c r="AZ280" s="13"/>
      <c r="BA280" s="84"/>
      <c r="BB280" s="84"/>
      <c r="BC280" s="13"/>
      <c r="BD280" s="84"/>
      <c r="BE280" s="13"/>
      <c r="BF280" s="84"/>
      <c r="BG280" s="13"/>
      <c r="BH280" s="84"/>
      <c r="BI280" s="13"/>
      <c r="BJ280" s="84"/>
      <c r="BK280" s="13"/>
      <c r="BL280" s="84"/>
      <c r="BM280" s="13"/>
      <c r="BN280" s="84"/>
      <c r="BO280" s="13"/>
      <c r="BP280" s="84"/>
      <c r="BQ280" s="13"/>
      <c r="BR280" s="84"/>
      <c r="BS280" s="13"/>
      <c r="BT280" s="84"/>
      <c r="BU280" s="13"/>
      <c r="BV28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80" s="9">
        <f>Table2[[#This Row],[Final Points race 1]]+Table2[[#This Row],[Final Points race 2]]+Table2[[#This Row],[Final POINTS Race 4 ]]+Table2[[#This Row],[Final POINTS Race 5]]+Table2[[#This Row],[Final POINTS Race 6]]</f>
        <v>0</v>
      </c>
      <c r="BX28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8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8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80" s="42"/>
    </row>
    <row r="281" spans="1:82" ht="16.5" customHeight="1" thickBot="1">
      <c r="A281" s="6">
        <v>14</v>
      </c>
      <c r="B281" s="137" t="s">
        <v>9</v>
      </c>
      <c r="C281" s="185" t="s">
        <v>1183</v>
      </c>
      <c r="D281" s="19"/>
      <c r="E281" s="50" t="s">
        <v>246</v>
      </c>
      <c r="F281" s="50"/>
      <c r="G281" s="28" t="s">
        <v>13</v>
      </c>
      <c r="H281" s="205"/>
      <c r="I281" s="93" t="e">
        <f>VLOOKUP(Table2[[#This Row],[GCU Number]],'race 5'!$B$2:$G$48,1,0)</f>
        <v>#N/A</v>
      </c>
      <c r="J281" s="13">
        <v>92</v>
      </c>
      <c r="K281" s="40"/>
      <c r="L281" s="13"/>
      <c r="M281" s="11"/>
      <c r="N281" s="11"/>
      <c r="O281" s="11"/>
      <c r="P281" s="11"/>
      <c r="Q281" s="40"/>
      <c r="R281" s="13"/>
      <c r="S281" s="11"/>
      <c r="T281" s="40"/>
      <c r="U281" s="13"/>
      <c r="V281" s="15"/>
      <c r="W281" s="40" t="s">
        <v>1304</v>
      </c>
      <c r="X281" s="13">
        <v>8</v>
      </c>
      <c r="Y281" s="51">
        <f>VLOOKUP(Table2[[#This Row],[LD Place Race 2]],Races!$F$3:$G$30,2,0)</f>
        <v>13</v>
      </c>
      <c r="Z281" s="40" t="s">
        <v>1419</v>
      </c>
      <c r="AA281" s="13">
        <v>8</v>
      </c>
      <c r="AB281" s="51">
        <f>VLOOKUP(Table2[[#This Row],[500m Place Race 2]],Races!$F$3:$G$30,2,0)</f>
        <v>13</v>
      </c>
      <c r="AC281" s="268" t="s">
        <v>1488</v>
      </c>
      <c r="AD281" s="13">
        <v>7</v>
      </c>
      <c r="AE281" s="51">
        <f>VLOOKUP(Table2[[#This Row],[200m Race 2 Place]],Races!$F$3:$G$30,2,0)</f>
        <v>14</v>
      </c>
      <c r="AF281" s="317">
        <v>32.049999999999997</v>
      </c>
      <c r="AG281" s="40">
        <v>10</v>
      </c>
      <c r="AH281" s="13">
        <f>VLOOKUP(Table2[[#This Row],[100m Place Race 2]],Races!$F$3:$G$30,2,0)</f>
        <v>11</v>
      </c>
      <c r="AI281" s="13">
        <f>Table2[[#This Row],[100m POINTS Race 2]]+Table2[[#This Row],[200m POINTS RACE 2]]+Table2[[#This Row],[500m Points Race 2]]+Table2[[#This Row],[LD Points Race 2]]</f>
        <v>51</v>
      </c>
      <c r="AJ281" s="13">
        <v>8</v>
      </c>
      <c r="AK281" s="13">
        <f>VLOOKUP(Table2[[#This Row],[Race 2 Overall Position]],Races!$F$3:$G$30,2,0)</f>
        <v>13</v>
      </c>
      <c r="AL281" s="40"/>
      <c r="AM281" s="13"/>
      <c r="AN281" s="40"/>
      <c r="AO281" s="13"/>
      <c r="AP281" s="40"/>
      <c r="AQ281" s="13"/>
      <c r="AR281" s="40"/>
      <c r="AS281" s="13"/>
      <c r="AT281" s="40"/>
      <c r="AU281" s="13"/>
      <c r="AV281" s="40"/>
      <c r="AW281" s="13"/>
      <c r="AX281" s="13"/>
      <c r="AY281" s="13"/>
      <c r="AZ281" s="13"/>
      <c r="BA281" s="40"/>
      <c r="BB281" s="40"/>
      <c r="BC281" s="13"/>
      <c r="BD281" s="40" t="s">
        <v>2071</v>
      </c>
      <c r="BE281" s="13">
        <v>9</v>
      </c>
      <c r="BF281" s="40">
        <f>VLOOKUP(Table2[[#This Row],[Total Position Race 6]],Races!$F$3:$G$30,2,0)</f>
        <v>12</v>
      </c>
      <c r="BG281" s="13"/>
      <c r="BH281" s="40"/>
      <c r="BI281" s="13"/>
      <c r="BJ281" s="40"/>
      <c r="BK281" s="13"/>
      <c r="BL281" s="40"/>
      <c r="BM281" s="13"/>
      <c r="BN281" s="40"/>
      <c r="BO281" s="13"/>
      <c r="BP281" s="40"/>
      <c r="BQ281" s="13"/>
      <c r="BR281" s="40"/>
      <c r="BS281" s="13"/>
      <c r="BT281" s="40"/>
      <c r="BU281" s="13"/>
      <c r="BV28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281" s="9">
        <f>Table2[[#This Row],[Final Points race 1]]+Table2[[#This Row],[Final Points race 2]]+Table2[[#This Row],[Final POINTS Race 4 ]]+Table2[[#This Row],[Final POINTS Race 5]]+Table2[[#This Row],[Final POINTS Race 6]]</f>
        <v>25</v>
      </c>
      <c r="BX281" s="9" t="e">
        <f>SMALL(#REF!,1)</f>
        <v>#REF!</v>
      </c>
      <c r="BY28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81" s="117">
        <f>IF(Table2[[#This Row],[Races completed]]=$BZ$1,Table2[[#This Row],[Total Points 2018]]-Table2[[#This Row],[Lowest]],Table2[[#This Row],[Total Points 2018]])</f>
        <v>25</v>
      </c>
      <c r="CD281" s="42"/>
    </row>
    <row r="282" spans="1:82" ht="16.5" hidden="1" customHeight="1" thickBot="1">
      <c r="A282" s="10">
        <v>14</v>
      </c>
      <c r="B282" s="6" t="s">
        <v>19</v>
      </c>
      <c r="C282" s="185" t="s">
        <v>252</v>
      </c>
      <c r="D282" s="19">
        <v>38413</v>
      </c>
      <c r="E282" s="50" t="s">
        <v>258</v>
      </c>
      <c r="F282" s="50" t="s">
        <v>76</v>
      </c>
      <c r="G282" s="29" t="s">
        <v>24</v>
      </c>
      <c r="H282" s="205"/>
      <c r="I282" s="93" t="e">
        <f>VLOOKUP(Table2[[#This Row],[GCU Number]],'race 5'!$B$2:$G$48,1,0)</f>
        <v>#N/A</v>
      </c>
      <c r="J282" s="13"/>
      <c r="K282" s="84"/>
      <c r="L282" s="277"/>
      <c r="M282" s="11"/>
      <c r="N282" s="11"/>
      <c r="O282" s="11"/>
      <c r="P282" s="11" t="e">
        <f>VLOOKUP(Table2[[#This Row],[500m Place Race1]],Races!$F$3:$G$30,2,0)</f>
        <v>#N/A</v>
      </c>
      <c r="Q282" s="84"/>
      <c r="R282" s="277"/>
      <c r="S282" s="11"/>
      <c r="T282" s="84" t="e">
        <f>Table2[[#This Row],[200m Points1]]+Table2[[#This Row],[500m Points 1]]+Table2[[#This Row],[LD Points1]]</f>
        <v>#N/A</v>
      </c>
      <c r="U282" s="277"/>
      <c r="V282" s="15"/>
      <c r="W282" s="84"/>
      <c r="X282" s="40"/>
      <c r="Y282" s="9" t="e">
        <f>VLOOKUP(Table2[[#This Row],[LD Place Race 2]],Races!$F$3:$G$30,2,0)</f>
        <v>#N/A</v>
      </c>
      <c r="Z282" s="84"/>
      <c r="AA282" s="40"/>
      <c r="AB282" s="9" t="e">
        <f>VLOOKUP(Table2[[#This Row],[500m Place Race 2]],Races!$F$3:$G$30,2,0)</f>
        <v>#N/A</v>
      </c>
      <c r="AC282" s="84"/>
      <c r="AD282" s="40"/>
      <c r="AE282" s="9" t="e">
        <f>VLOOKUP(Table2[[#This Row],[200m Race 2 Place]],Races!$F$3:$G$30,2,0)</f>
        <v>#N/A</v>
      </c>
      <c r="AF282" s="11"/>
      <c r="AG282" s="84"/>
      <c r="AH282" s="37" t="e">
        <f>VLOOKUP(Table2[[#This Row],[100m Place Race 2]],Races!$F$3:$G$30,2,0)</f>
        <v>#N/A</v>
      </c>
      <c r="AI282" s="37" t="e">
        <f>Table2[[#This Row],[100m POINTS Race 2]]+Table2[[#This Row],[200m POINTS RACE 2]]+Table2[[#This Row],[500m Points Race 2]]+Table2[[#This Row],[LD Points Race 2]]</f>
        <v>#N/A</v>
      </c>
      <c r="AJ282" s="37"/>
      <c r="AK282" s="9"/>
      <c r="AL282" s="84"/>
      <c r="AM282" s="277"/>
      <c r="AN282" s="84"/>
      <c r="AO282" s="277"/>
      <c r="AP282" s="84"/>
      <c r="AQ282" s="277" t="e">
        <f>VLOOKUP(Table2[[#This Row],[500m Position]],Races!$F$3:$G$30,2,0)</f>
        <v>#N/A</v>
      </c>
      <c r="AR282" s="84"/>
      <c r="AS282" s="277"/>
      <c r="AT282" s="84" t="e">
        <f>VLOOKUP(Table2[[#This Row],[200m Position Race 4]],Races!$F$3:$G$30,2,0)</f>
        <v>#N/A</v>
      </c>
      <c r="AU282" s="277"/>
      <c r="AV282" s="84"/>
      <c r="AW282" s="277" t="e">
        <f>VLOOKUP(Table2[[#This Row],[100m Position Race 4 ]],Races!$F$3:$G$30,2,0)</f>
        <v>#N/A</v>
      </c>
      <c r="AX282" s="277" t="e">
        <f>Table2[[#This Row],[100m Points Race 4 ]]+Table2[[#This Row],[200m Points Race 4]]+Table2[[#This Row],[500m Points]]</f>
        <v>#N/A</v>
      </c>
      <c r="AY282" s="277"/>
      <c r="AZ282" s="277"/>
      <c r="BA282" s="84"/>
      <c r="BB282" s="84"/>
      <c r="BC282" s="277"/>
      <c r="BD282" s="84"/>
      <c r="BE282" s="277"/>
      <c r="BF282" s="84"/>
      <c r="BG282" s="277"/>
      <c r="BH282" s="84"/>
      <c r="BI282" s="277"/>
      <c r="BJ282" s="84"/>
      <c r="BK282" s="277"/>
      <c r="BL282" s="84"/>
      <c r="BM282" s="277"/>
      <c r="BN282" s="84"/>
      <c r="BO282" s="277"/>
      <c r="BP282" s="84"/>
      <c r="BQ282" s="277"/>
      <c r="BR282" s="84"/>
      <c r="BS282" s="277"/>
      <c r="BT282" s="84"/>
      <c r="BU282" s="277"/>
      <c r="BV28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82" s="9">
        <f>Table2[[#This Row],[Final Points race 1]]+Table2[[#This Row],[Final Points race 2]]+Table2[[#This Row],[Final POINTS Race 4 ]]+Table2[[#This Row],[Final POINTS Race 5]]+Table2[[#This Row],[Final POINTS Race 6]]</f>
        <v>0</v>
      </c>
      <c r="BX28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8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8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82" s="42"/>
    </row>
    <row r="283" spans="1:82" ht="16.5" customHeight="1" thickBot="1">
      <c r="A283" s="6">
        <v>14</v>
      </c>
      <c r="B283" s="10" t="s">
        <v>9</v>
      </c>
      <c r="C283" s="185" t="s">
        <v>1160</v>
      </c>
      <c r="D283" s="19"/>
      <c r="E283" s="50" t="s">
        <v>246</v>
      </c>
      <c r="F283" s="50"/>
      <c r="G283" s="54" t="s">
        <v>13</v>
      </c>
      <c r="H283" s="205"/>
      <c r="I283" s="93" t="e">
        <f>VLOOKUP(Table2[[#This Row],[GCU Number]],'race 5'!$B$2:$G$48,1,0)</f>
        <v>#N/A</v>
      </c>
      <c r="J283" s="13">
        <v>197</v>
      </c>
      <c r="K283" s="40"/>
      <c r="L283" s="13"/>
      <c r="M283" s="11"/>
      <c r="N283" s="11"/>
      <c r="O283" s="11"/>
      <c r="P283" s="11"/>
      <c r="Q283" s="40"/>
      <c r="R283" s="13"/>
      <c r="S283" s="11"/>
      <c r="T283" s="40"/>
      <c r="U283" s="13"/>
      <c r="V283" s="15"/>
      <c r="W283" s="40" t="s">
        <v>424</v>
      </c>
      <c r="X283" s="13"/>
      <c r="Y283" s="51"/>
      <c r="Z283" s="40" t="s">
        <v>1421</v>
      </c>
      <c r="AA283" s="13">
        <v>13</v>
      </c>
      <c r="AB283" s="51">
        <f>VLOOKUP(Table2[[#This Row],[500m Place Race 2]],Races!$F$3:$G$30,2,0)</f>
        <v>8</v>
      </c>
      <c r="AC283" s="268" t="s">
        <v>1490</v>
      </c>
      <c r="AD283" s="13">
        <v>14</v>
      </c>
      <c r="AE283" s="51">
        <f>VLOOKUP(Table2[[#This Row],[200m Race 2 Place]],Races!$F$3:$G$30,2,0)</f>
        <v>7</v>
      </c>
      <c r="AF283" s="317" t="s">
        <v>424</v>
      </c>
      <c r="AG283" s="40"/>
      <c r="AH283" s="13"/>
      <c r="AI283" s="13">
        <f>Table2[[#This Row],[100m POINTS Race 2]]+Table2[[#This Row],[200m POINTS RACE 2]]+Table2[[#This Row],[500m Points Race 2]]+Table2[[#This Row],[LD Points Race 2]]</f>
        <v>15</v>
      </c>
      <c r="AJ283" s="13">
        <v>14</v>
      </c>
      <c r="AK283" s="13">
        <f>VLOOKUP(Table2[[#This Row],[Race 2 Overall Position]],Races!$F$3:$G$30,2,0)</f>
        <v>7</v>
      </c>
      <c r="AL283" s="40"/>
      <c r="AM283" s="13"/>
      <c r="AN283" s="40"/>
      <c r="AO283" s="13"/>
      <c r="AP283" s="40"/>
      <c r="AQ283" s="13"/>
      <c r="AR283" s="40"/>
      <c r="AS283" s="13"/>
      <c r="AT283" s="40"/>
      <c r="AU283" s="13"/>
      <c r="AV283" s="40"/>
      <c r="AW283" s="13"/>
      <c r="AX283" s="13"/>
      <c r="AY283" s="13"/>
      <c r="AZ283" s="13"/>
      <c r="BA283" s="40"/>
      <c r="BB283" s="40"/>
      <c r="BC283" s="13"/>
      <c r="BD283" s="40" t="s">
        <v>2072</v>
      </c>
      <c r="BE283" s="13">
        <v>10</v>
      </c>
      <c r="BF283" s="40">
        <f>VLOOKUP(Table2[[#This Row],[Total Position Race 6]],Races!$F$3:$G$30,2,0)</f>
        <v>11</v>
      </c>
      <c r="BG283" s="13"/>
      <c r="BH283" s="40"/>
      <c r="BI283" s="13"/>
      <c r="BJ283" s="40"/>
      <c r="BK283" s="13"/>
      <c r="BL283" s="40"/>
      <c r="BM283" s="13"/>
      <c r="BN283" s="40"/>
      <c r="BO283" s="13"/>
      <c r="BP283" s="40"/>
      <c r="BQ283" s="13"/>
      <c r="BR283" s="40"/>
      <c r="BS283" s="13"/>
      <c r="BT283" s="40"/>
      <c r="BU283" s="13"/>
      <c r="BV28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283" s="9">
        <f>Table2[[#This Row],[Final Points race 1]]+Table2[[#This Row],[Final Points race 2]]+Table2[[#This Row],[Final POINTS Race 4 ]]+Table2[[#This Row],[Final POINTS Race 5]]+Table2[[#This Row],[Final POINTS Race 6]]</f>
        <v>18</v>
      </c>
      <c r="BX283" s="9" t="e">
        <f>SMALL(#REF!,1)</f>
        <v>#REF!</v>
      </c>
      <c r="BY28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83" s="117">
        <f>IF(Table2[[#This Row],[Races completed]]=$BZ$1,Table2[[#This Row],[Total Points 2018]]-Table2[[#This Row],[Lowest]],Table2[[#This Row],[Total Points 2018]])</f>
        <v>18</v>
      </c>
      <c r="CD283" s="42"/>
    </row>
    <row r="284" spans="1:82" ht="16.5" customHeight="1" thickBot="1">
      <c r="A284" s="10">
        <v>14</v>
      </c>
      <c r="B284" s="6" t="s">
        <v>9</v>
      </c>
      <c r="C284" s="185" t="s">
        <v>267</v>
      </c>
      <c r="D284" s="19">
        <v>38706</v>
      </c>
      <c r="E284" s="53" t="s">
        <v>59</v>
      </c>
      <c r="F284" s="41" t="s">
        <v>76</v>
      </c>
      <c r="G284" s="28" t="s">
        <v>686</v>
      </c>
      <c r="H284" s="205"/>
      <c r="I284" s="93" t="e">
        <f>VLOOKUP(Table2[[#This Row],[GCU Number]],'race 5'!$B$2:$G$48,1,0)</f>
        <v>#N/A</v>
      </c>
      <c r="J284" s="13"/>
      <c r="K284" s="7"/>
      <c r="L284" s="398"/>
      <c r="M284" s="11" t="e">
        <f>VLOOKUP(Table2[[#This Row],[LD Place Race1]],Races!$F$3:$G$30,2,0)</f>
        <v>#N/A</v>
      </c>
      <c r="N284" s="11"/>
      <c r="O284" s="11"/>
      <c r="P284" s="11" t="e">
        <f>VLOOKUP(Table2[[#This Row],[500m Place Race1]],Races!$F$3:$G$30,2,0)</f>
        <v>#N/A</v>
      </c>
      <c r="Q284" s="40"/>
      <c r="R284" s="13"/>
      <c r="S284" s="11" t="e">
        <f>VLOOKUP(Table2[[#This Row],[200m Place Race1]],Races!$F$3:$G$30,2,0)</f>
        <v>#N/A</v>
      </c>
      <c r="T284" s="40" t="e">
        <f>Table2[[#This Row],[200m Points1]]+Table2[[#This Row],[500m Points 1]]+Table2[[#This Row],[LD Points1]]</f>
        <v>#N/A</v>
      </c>
      <c r="U284" s="13"/>
      <c r="V284" s="15"/>
      <c r="W284" s="40"/>
      <c r="X284" s="13"/>
      <c r="Y284" s="15" t="e">
        <f>VLOOKUP(Table2[[#This Row],[LD Place Race 2]],Races!$F$3:$G$30,2,0)</f>
        <v>#N/A</v>
      </c>
      <c r="Z284" s="40"/>
      <c r="AA284" s="13"/>
      <c r="AB284" s="15" t="e">
        <f>VLOOKUP(Table2[[#This Row],[500m Place Race 2]],Races!$F$3:$G$30,2,0)</f>
        <v>#N/A</v>
      </c>
      <c r="AC284" s="40"/>
      <c r="AD284" s="13"/>
      <c r="AE284" s="15" t="e">
        <f>VLOOKUP(Table2[[#This Row],[200m Race 2 Place]],Races!$F$3:$G$30,2,0)</f>
        <v>#N/A</v>
      </c>
      <c r="AF284" s="91"/>
      <c r="AG284" s="40"/>
      <c r="AH284" s="13" t="e">
        <f>VLOOKUP(Table2[[#This Row],[100m Place Race 2]],Races!$F$3:$G$30,2,0)</f>
        <v>#N/A</v>
      </c>
      <c r="AI284" s="13" t="e">
        <f>Table2[[#This Row],[100m POINTS Race 2]]+Table2[[#This Row],[200m POINTS RACE 2]]+Table2[[#This Row],[500m Points Race 2]]+Table2[[#This Row],[LD Points Race 2]]</f>
        <v>#N/A</v>
      </c>
      <c r="AJ284" s="13"/>
      <c r="AK284" s="91"/>
      <c r="AL284" s="40"/>
      <c r="AM284" s="13"/>
      <c r="AN284" s="40"/>
      <c r="AO284" s="13"/>
      <c r="AP284" s="40"/>
      <c r="AQ284" s="13" t="e">
        <f>VLOOKUP(Table2[[#This Row],[500m Position]],Races!$F$3:$G$30,2,0)</f>
        <v>#N/A</v>
      </c>
      <c r="AR284" s="40"/>
      <c r="AS284" s="13"/>
      <c r="AT284" s="40" t="e">
        <f>VLOOKUP(Table2[[#This Row],[200m Position Race 4]],Races!$F$3:$G$30,2,0)</f>
        <v>#N/A</v>
      </c>
      <c r="AU284" s="13"/>
      <c r="AV284" s="40"/>
      <c r="AW284" s="13" t="e">
        <f>VLOOKUP(Table2[[#This Row],[100m Position Race 4 ]],Races!$F$3:$G$30,2,0)</f>
        <v>#N/A</v>
      </c>
      <c r="AX284" s="13" t="e">
        <f>Table2[[#This Row],[100m Points Race 4 ]]+Table2[[#This Row],[200m Points Race 4]]+Table2[[#This Row],[500m Points]]</f>
        <v>#N/A</v>
      </c>
      <c r="AY284" s="13"/>
      <c r="AZ284" s="13"/>
      <c r="BA284" s="40"/>
      <c r="BB284" s="40"/>
      <c r="BC284" s="13"/>
      <c r="BD284" s="40" t="s">
        <v>2073</v>
      </c>
      <c r="BE284" s="13">
        <v>11</v>
      </c>
      <c r="BF284" s="40">
        <f>VLOOKUP(Table2[[#This Row],[Total Position Race 6]],Races!$F$3:$G$30,2,0)</f>
        <v>10</v>
      </c>
      <c r="BG284" s="13"/>
      <c r="BH284" s="40"/>
      <c r="BI284" s="13"/>
      <c r="BJ284" s="40"/>
      <c r="BK284" s="13"/>
      <c r="BL284" s="40"/>
      <c r="BM284" s="13"/>
      <c r="BN284" s="40"/>
      <c r="BO284" s="13"/>
      <c r="BP284" s="40"/>
      <c r="BQ284" s="13"/>
      <c r="BR284" s="40"/>
      <c r="BS284" s="13"/>
      <c r="BT284" s="40"/>
      <c r="BU284" s="13"/>
      <c r="BV28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84" s="9">
        <f>Table2[[#This Row],[Final Points race 1]]+Table2[[#This Row],[Final Points race 2]]+Table2[[#This Row],[Final POINTS Race 4 ]]+Table2[[#This Row],[Final POINTS Race 5]]+Table2[[#This Row],[Final POINTS Race 6]]</f>
        <v>10</v>
      </c>
      <c r="BX28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8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8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10</v>
      </c>
      <c r="CD284" s="42"/>
    </row>
    <row r="285" spans="1:82" ht="16.5" hidden="1" customHeight="1" thickBot="1">
      <c r="A285" s="10">
        <v>14</v>
      </c>
      <c r="B285" s="6" t="s">
        <v>19</v>
      </c>
      <c r="C285" s="185" t="s">
        <v>334</v>
      </c>
      <c r="D285" s="19">
        <v>38012</v>
      </c>
      <c r="E285" s="58" t="s">
        <v>289</v>
      </c>
      <c r="F285" s="179" t="s">
        <v>76</v>
      </c>
      <c r="G285" s="87" t="s">
        <v>44</v>
      </c>
      <c r="H285" s="205"/>
      <c r="I285" s="93" t="e">
        <f>VLOOKUP(Table2[[#This Row],[GCU Number]],'race 5'!$B$2:$G$48,1,0)</f>
        <v>#N/A</v>
      </c>
      <c r="J285" s="13"/>
      <c r="K285" s="40"/>
      <c r="L285" s="104"/>
      <c r="M285" s="11" t="e">
        <f>VLOOKUP(Table2[[#This Row],[LD Place Race1]],Races!$F$3:$G$30,2,0)</f>
        <v>#N/A</v>
      </c>
      <c r="N285" s="11"/>
      <c r="O285" s="11"/>
      <c r="P285" s="11" t="e">
        <f>VLOOKUP(Table2[[#This Row],[500m Place Race1]],Races!$F$3:$G$30,2,0)</f>
        <v>#N/A</v>
      </c>
      <c r="Q285" s="40"/>
      <c r="R285" s="104"/>
      <c r="S285" s="11" t="e">
        <f>VLOOKUP(Table2[[#This Row],[200m Place Race1]],Races!$F$3:$G$30,2,0)</f>
        <v>#N/A</v>
      </c>
      <c r="T285" s="40" t="e">
        <f>Table2[[#This Row],[200m Points1]]+Table2[[#This Row],[500m Points 1]]+Table2[[#This Row],[LD Points1]]</f>
        <v>#N/A</v>
      </c>
      <c r="U285" s="104"/>
      <c r="V285" s="106"/>
      <c r="W285" s="40"/>
      <c r="X285" s="104"/>
      <c r="Y285" s="106" t="e">
        <f>VLOOKUP(Table2[[#This Row],[LD Place Race 2]],Races!$F$3:$G$30,2,0)</f>
        <v>#N/A</v>
      </c>
      <c r="Z285" s="40"/>
      <c r="AA285" s="104"/>
      <c r="AB285" s="106" t="e">
        <f>VLOOKUP(Table2[[#This Row],[500m Place Race 2]],Races!$F$3:$G$30,2,0)</f>
        <v>#N/A</v>
      </c>
      <c r="AC285" s="40"/>
      <c r="AD285" s="104"/>
      <c r="AE285" s="106" t="e">
        <f>VLOOKUP(Table2[[#This Row],[200m Race 2 Place]],Races!$F$3:$G$30,2,0)</f>
        <v>#N/A</v>
      </c>
      <c r="AF285" s="107"/>
      <c r="AG285" s="40"/>
      <c r="AH285" s="104" t="e">
        <f>VLOOKUP(Table2[[#This Row],[100m Place Race 2]],Races!$F$3:$G$30,2,0)</f>
        <v>#N/A</v>
      </c>
      <c r="AI285" s="104" t="e">
        <f>Table2[[#This Row],[100m POINTS Race 2]]+Table2[[#This Row],[200m POINTS RACE 2]]+Table2[[#This Row],[500m Points Race 2]]+Table2[[#This Row],[LD Points Race 2]]</f>
        <v>#N/A</v>
      </c>
      <c r="AJ285" s="104"/>
      <c r="AK285" s="107"/>
      <c r="AL285" s="40"/>
      <c r="AM285" s="104"/>
      <c r="AN285" s="40"/>
      <c r="AO285" s="104"/>
      <c r="AP285" s="40"/>
      <c r="AQ285" s="104" t="e">
        <f>VLOOKUP(Table2[[#This Row],[500m Position]],Races!$F$3:$G$30,2,0)</f>
        <v>#N/A</v>
      </c>
      <c r="AR285" s="40"/>
      <c r="AS285" s="104"/>
      <c r="AT285" s="40" t="e">
        <f>VLOOKUP(Table2[[#This Row],[200m Position Race 4]],Races!$F$3:$G$30,2,0)</f>
        <v>#N/A</v>
      </c>
      <c r="AU285" s="104"/>
      <c r="AV285" s="40"/>
      <c r="AW285" s="104" t="e">
        <f>VLOOKUP(Table2[[#This Row],[100m Position Race 4 ]],Races!$F$3:$G$30,2,0)</f>
        <v>#N/A</v>
      </c>
      <c r="AX285" s="104" t="e">
        <f>Table2[[#This Row],[100m Points Race 4 ]]+Table2[[#This Row],[200m Points Race 4]]+Table2[[#This Row],[500m Points]]</f>
        <v>#N/A</v>
      </c>
      <c r="AY285" s="104"/>
      <c r="AZ285" s="104"/>
      <c r="BA285" s="40"/>
      <c r="BB285" s="40"/>
      <c r="BC285" s="104"/>
      <c r="BD285" s="40"/>
      <c r="BE285" s="104"/>
      <c r="BF285" s="40"/>
      <c r="BG285" s="104"/>
      <c r="BH285" s="40"/>
      <c r="BI285" s="104"/>
      <c r="BJ285" s="40"/>
      <c r="BK285" s="104"/>
      <c r="BL285" s="40"/>
      <c r="BM285" s="104"/>
      <c r="BN285" s="40"/>
      <c r="BO285" s="104"/>
      <c r="BP285" s="40"/>
      <c r="BQ285" s="104"/>
      <c r="BR285" s="40"/>
      <c r="BS285" s="104"/>
      <c r="BT285" s="40"/>
      <c r="BU285" s="104"/>
      <c r="BV28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85" s="9">
        <f>Table2[[#This Row],[Final Points race 1]]+Table2[[#This Row],[Final Points race 2]]+Table2[[#This Row],[Final POINTS Race 4 ]]+Table2[[#This Row],[Final POINTS Race 5]]+Table2[[#This Row],[Final POINTS Race 6]]</f>
        <v>0</v>
      </c>
      <c r="BX28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8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8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85" s="42"/>
    </row>
    <row r="286" spans="1:82" ht="16.5" hidden="1" customHeight="1" thickBot="1">
      <c r="A286" s="10">
        <v>14</v>
      </c>
      <c r="B286" s="6" t="s">
        <v>19</v>
      </c>
      <c r="C286" s="185" t="s">
        <v>364</v>
      </c>
      <c r="D286" s="19">
        <v>38120</v>
      </c>
      <c r="E286" s="61" t="s">
        <v>378</v>
      </c>
      <c r="F286" s="61" t="s">
        <v>76</v>
      </c>
      <c r="G286" s="87" t="s">
        <v>44</v>
      </c>
      <c r="H286" s="191"/>
      <c r="I286" s="93" t="e">
        <f>VLOOKUP(Table2[[#This Row],[GCU Number]],'race 5'!$B$2:$G$48,1,0)</f>
        <v>#N/A</v>
      </c>
      <c r="J286" s="13">
        <v>103</v>
      </c>
      <c r="K286" s="40"/>
      <c r="L286" s="104"/>
      <c r="M286" s="11" t="e">
        <f>VLOOKUP(Table2[[#This Row],[LD Place Race1]],Races!$F$3:$G$30,2,0)</f>
        <v>#N/A</v>
      </c>
      <c r="N286" s="11"/>
      <c r="O286" s="11"/>
      <c r="P286" s="11" t="e">
        <f>VLOOKUP(Table2[[#This Row],[500m Place Race1]],Races!$F$3:$G$30,2,0)</f>
        <v>#N/A</v>
      </c>
      <c r="Q286" s="40"/>
      <c r="R286" s="104"/>
      <c r="S286" s="11" t="e">
        <f>VLOOKUP(Table2[[#This Row],[200m Place Race1]],Races!$F$3:$G$30,2,0)</f>
        <v>#N/A</v>
      </c>
      <c r="T286" s="40" t="e">
        <f>Table2[[#This Row],[200m Points1]]+Table2[[#This Row],[500m Points 1]]+Table2[[#This Row],[LD Points1]]</f>
        <v>#N/A</v>
      </c>
      <c r="U286" s="104"/>
      <c r="V286" s="106"/>
      <c r="W286" s="40"/>
      <c r="X286" s="104"/>
      <c r="Y286" s="106" t="e">
        <f>VLOOKUP(Table2[[#This Row],[LD Place Race 2]],Races!$F$3:$G$30,2,0)</f>
        <v>#N/A</v>
      </c>
      <c r="Z286" s="40"/>
      <c r="AA286" s="104"/>
      <c r="AB286" s="106" t="e">
        <f>VLOOKUP(Table2[[#This Row],[500m Place Race 2]],Races!$F$3:$G$30,2,0)</f>
        <v>#N/A</v>
      </c>
      <c r="AC286" s="40"/>
      <c r="AD286" s="104"/>
      <c r="AE286" s="106" t="e">
        <f>VLOOKUP(Table2[[#This Row],[200m Race 2 Place]],Races!$F$3:$G$30,2,0)</f>
        <v>#N/A</v>
      </c>
      <c r="AF286" s="107"/>
      <c r="AG286" s="40"/>
      <c r="AH286" s="104" t="e">
        <f>VLOOKUP(Table2[[#This Row],[100m Place Race 2]],Races!$F$3:$G$30,2,0)</f>
        <v>#N/A</v>
      </c>
      <c r="AI286" s="104" t="e">
        <f>Table2[[#This Row],[100m POINTS Race 2]]+Table2[[#This Row],[200m POINTS RACE 2]]+Table2[[#This Row],[500m Points Race 2]]+Table2[[#This Row],[LD Points Race 2]]</f>
        <v>#N/A</v>
      </c>
      <c r="AJ286" s="104"/>
      <c r="AK286" s="107"/>
      <c r="AL286" s="40"/>
      <c r="AM286" s="104"/>
      <c r="AN286" s="40"/>
      <c r="AO286" s="104"/>
      <c r="AP286" s="40"/>
      <c r="AQ286" s="104" t="e">
        <f>VLOOKUP(Table2[[#This Row],[500m Position]],Races!$F$3:$G$30,2,0)</f>
        <v>#N/A</v>
      </c>
      <c r="AR286" s="40"/>
      <c r="AS286" s="104"/>
      <c r="AT286" s="40" t="e">
        <f>VLOOKUP(Table2[[#This Row],[200m Position Race 4]],Races!$F$3:$G$30,2,0)</f>
        <v>#N/A</v>
      </c>
      <c r="AU286" s="104"/>
      <c r="AV286" s="40"/>
      <c r="AW286" s="104" t="e">
        <f>VLOOKUP(Table2[[#This Row],[100m Position Race 4 ]],Races!$F$3:$G$30,2,0)</f>
        <v>#N/A</v>
      </c>
      <c r="AX286" s="104" t="e">
        <f>Table2[[#This Row],[100m Points Race 4 ]]+Table2[[#This Row],[200m Points Race 4]]+Table2[[#This Row],[500m Points]]</f>
        <v>#N/A</v>
      </c>
      <c r="AY286" s="104"/>
      <c r="AZ286" s="104"/>
      <c r="BA286" s="40"/>
      <c r="BB286" s="40"/>
      <c r="BC286" s="104"/>
      <c r="BD286" s="40"/>
      <c r="BE286" s="104"/>
      <c r="BF286" s="40"/>
      <c r="BG286" s="104"/>
      <c r="BH286" s="40"/>
      <c r="BI286" s="104"/>
      <c r="BJ286" s="40"/>
      <c r="BK286" s="104"/>
      <c r="BL286" s="40"/>
      <c r="BM286" s="104"/>
      <c r="BN286" s="40"/>
      <c r="BO286" s="104"/>
      <c r="BP286" s="40"/>
      <c r="BQ286" s="104"/>
      <c r="BR286" s="40"/>
      <c r="BS286" s="104"/>
      <c r="BT286" s="40"/>
      <c r="BU286" s="104"/>
      <c r="BV28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86" s="9">
        <f>Table2[[#This Row],[Final Points race 1]]+Table2[[#This Row],[Final Points race 2]]+Table2[[#This Row],[Final POINTS Race 4 ]]+Table2[[#This Row],[Final POINTS Race 5]]+Table2[[#This Row],[Final POINTS Race 6]]</f>
        <v>0</v>
      </c>
      <c r="BX28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8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8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86" s="42"/>
    </row>
    <row r="287" spans="1:82" ht="16.5" hidden="1" customHeight="1" thickBot="1">
      <c r="A287" s="10">
        <v>14</v>
      </c>
      <c r="B287" s="94" t="s">
        <v>19</v>
      </c>
      <c r="C287" s="185" t="s">
        <v>292</v>
      </c>
      <c r="D287" s="19">
        <v>38583</v>
      </c>
      <c r="E287" s="58" t="s">
        <v>289</v>
      </c>
      <c r="F287" s="368" t="s">
        <v>76</v>
      </c>
      <c r="G287" s="28" t="s">
        <v>44</v>
      </c>
      <c r="H287" s="205"/>
      <c r="I287" s="93" t="e">
        <f>VLOOKUP(Table2[[#This Row],[GCU Number]],'race 5'!$B$2:$G$48,1,0)</f>
        <v>#N/A</v>
      </c>
      <c r="J287" s="13"/>
      <c r="K287" s="84"/>
      <c r="L287" s="13"/>
      <c r="M287" s="11"/>
      <c r="N287" s="11"/>
      <c r="O287" s="11"/>
      <c r="P287" s="11" t="e">
        <f>VLOOKUP(Table2[[#This Row],[500m Place Race1]],Races!$F$3:$G$30,2,0)</f>
        <v>#N/A</v>
      </c>
      <c r="Q287" s="84"/>
      <c r="R287" s="13"/>
      <c r="S287" s="11"/>
      <c r="T287" s="84" t="e">
        <f>Table2[[#This Row],[200m Points1]]+Table2[[#This Row],[500m Points 1]]+Table2[[#This Row],[LD Points1]]</f>
        <v>#N/A</v>
      </c>
      <c r="U287" s="13"/>
      <c r="V287" s="15"/>
      <c r="W287" s="84"/>
      <c r="X287" s="13"/>
      <c r="Y287" s="15" t="e">
        <f>VLOOKUP(Table2[[#This Row],[LD Place Race 2]],Races!$F$3:$G$30,2,0)</f>
        <v>#N/A</v>
      </c>
      <c r="Z287" s="84"/>
      <c r="AA287" s="13"/>
      <c r="AB287" s="15" t="e">
        <f>VLOOKUP(Table2[[#This Row],[500m Place Race 2]],Races!$F$3:$G$30,2,0)</f>
        <v>#N/A</v>
      </c>
      <c r="AC287" s="84"/>
      <c r="AD287" s="13"/>
      <c r="AE287" s="15" t="e">
        <f>VLOOKUP(Table2[[#This Row],[200m Race 2 Place]],Races!$F$3:$G$30,2,0)</f>
        <v>#N/A</v>
      </c>
      <c r="AF287" s="13"/>
      <c r="AG287" s="84"/>
      <c r="AH287" s="13" t="e">
        <f>VLOOKUP(Table2[[#This Row],[100m Place Race 2]],Races!$F$3:$G$30,2,0)</f>
        <v>#N/A</v>
      </c>
      <c r="AI287" s="13" t="e">
        <f>Table2[[#This Row],[100m POINTS Race 2]]+Table2[[#This Row],[200m POINTS RACE 2]]+Table2[[#This Row],[500m Points Race 2]]+Table2[[#This Row],[LD Points Race 2]]</f>
        <v>#N/A</v>
      </c>
      <c r="AJ287" s="13"/>
      <c r="AK287" s="91"/>
      <c r="AL287" s="84"/>
      <c r="AM287" s="13"/>
      <c r="AN287" s="84"/>
      <c r="AO287" s="13"/>
      <c r="AP287" s="84"/>
      <c r="AQ287" s="13" t="e">
        <f>VLOOKUP(Table2[[#This Row],[500m Position]],Races!$F$3:$G$30,2,0)</f>
        <v>#N/A</v>
      </c>
      <c r="AR287" s="84"/>
      <c r="AS287" s="13"/>
      <c r="AT287" s="84" t="e">
        <f>VLOOKUP(Table2[[#This Row],[200m Position Race 4]],Races!$F$3:$G$30,2,0)</f>
        <v>#N/A</v>
      </c>
      <c r="AU287" s="13"/>
      <c r="AV287" s="84"/>
      <c r="AW287" s="13" t="e">
        <f>VLOOKUP(Table2[[#This Row],[100m Position Race 4 ]],Races!$F$3:$G$30,2,0)</f>
        <v>#N/A</v>
      </c>
      <c r="AX287" s="13" t="e">
        <f>Table2[[#This Row],[100m Points Race 4 ]]+Table2[[#This Row],[200m Points Race 4]]+Table2[[#This Row],[500m Points]]</f>
        <v>#N/A</v>
      </c>
      <c r="AY287" s="13"/>
      <c r="AZ287" s="13"/>
      <c r="BA287" s="84"/>
      <c r="BB287" s="84"/>
      <c r="BC287" s="13"/>
      <c r="BD287" s="84"/>
      <c r="BE287" s="13"/>
      <c r="BF287" s="84"/>
      <c r="BG287" s="13"/>
      <c r="BH287" s="84"/>
      <c r="BI287" s="13"/>
      <c r="BJ287" s="84"/>
      <c r="BK287" s="13"/>
      <c r="BL287" s="84"/>
      <c r="BM287" s="13"/>
      <c r="BN287" s="84"/>
      <c r="BO287" s="13"/>
      <c r="BP287" s="84"/>
      <c r="BQ287" s="13"/>
      <c r="BR287" s="84"/>
      <c r="BS287" s="13"/>
      <c r="BT287" s="84"/>
      <c r="BU287" s="13"/>
      <c r="BV28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87" s="9">
        <f>Table2[[#This Row],[Final Points race 1]]+Table2[[#This Row],[Final Points race 2]]+Table2[[#This Row],[Final POINTS Race 4 ]]+Table2[[#This Row],[Final POINTS Race 5]]+Table2[[#This Row],[Final POINTS Race 6]]</f>
        <v>0</v>
      </c>
      <c r="BX28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8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8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87" s="42"/>
    </row>
    <row r="288" spans="1:82" ht="16.5" hidden="1" customHeight="1" thickBot="1">
      <c r="A288" s="10">
        <v>14</v>
      </c>
      <c r="B288" s="6" t="s">
        <v>19</v>
      </c>
      <c r="C288" s="185" t="s">
        <v>362</v>
      </c>
      <c r="D288" s="19">
        <v>38583</v>
      </c>
      <c r="E288" s="52" t="s">
        <v>289</v>
      </c>
      <c r="F288" s="61" t="s">
        <v>76</v>
      </c>
      <c r="G288" s="87" t="s">
        <v>44</v>
      </c>
      <c r="H288" s="191"/>
      <c r="I288" s="93" t="e">
        <f>VLOOKUP(Table2[[#This Row],[GCU Number]],'race 5'!$B$2:$G$48,1,0)</f>
        <v>#N/A</v>
      </c>
      <c r="J288" s="13">
        <v>94</v>
      </c>
      <c r="K288" s="84"/>
      <c r="L288" s="13"/>
      <c r="M288" s="11" t="e">
        <f>VLOOKUP(Table2[[#This Row],[LD Place Race1]],Races!$F$3:$G$30,2,0)</f>
        <v>#N/A</v>
      </c>
      <c r="N288" s="11"/>
      <c r="O288" s="11"/>
      <c r="P288" s="11" t="e">
        <f>VLOOKUP(Table2[[#This Row],[500m Place Race1]],Races!$F$3:$G$30,2,0)</f>
        <v>#N/A</v>
      </c>
      <c r="Q288" s="84"/>
      <c r="R288" s="13"/>
      <c r="S288" s="11" t="e">
        <f>VLOOKUP(Table2[[#This Row],[200m Place Race1]],Races!$F$3:$G$30,2,0)</f>
        <v>#N/A</v>
      </c>
      <c r="T288" s="84" t="e">
        <f>Table2[[#This Row],[200m Points1]]+Table2[[#This Row],[500m Points 1]]+Table2[[#This Row],[LD Points1]]</f>
        <v>#N/A</v>
      </c>
      <c r="U288" s="13"/>
      <c r="V288" s="15"/>
      <c r="W288" s="84"/>
      <c r="X288" s="13"/>
      <c r="Y288" s="15" t="e">
        <f>VLOOKUP(Table2[[#This Row],[LD Place Race 2]],Races!$F$3:$G$30,2,0)</f>
        <v>#N/A</v>
      </c>
      <c r="Z288" s="84"/>
      <c r="AA288" s="13"/>
      <c r="AB288" s="15" t="e">
        <f>VLOOKUP(Table2[[#This Row],[500m Place Race 2]],Races!$F$3:$G$30,2,0)</f>
        <v>#N/A</v>
      </c>
      <c r="AC288" s="84"/>
      <c r="AD288" s="13"/>
      <c r="AE288" s="15" t="e">
        <f>VLOOKUP(Table2[[#This Row],[200m Race 2 Place]],Races!$F$3:$G$30,2,0)</f>
        <v>#N/A</v>
      </c>
      <c r="AF288" s="13"/>
      <c r="AG288" s="84"/>
      <c r="AH288" s="13" t="e">
        <f>VLOOKUP(Table2[[#This Row],[100m Place Race 2]],Races!$F$3:$G$30,2,0)</f>
        <v>#N/A</v>
      </c>
      <c r="AI288" s="13" t="e">
        <f>Table2[[#This Row],[100m POINTS Race 2]]+Table2[[#This Row],[200m POINTS RACE 2]]+Table2[[#This Row],[500m Points Race 2]]+Table2[[#This Row],[LD Points Race 2]]</f>
        <v>#N/A</v>
      </c>
      <c r="AJ288" s="13"/>
      <c r="AK288" s="91"/>
      <c r="AL288" s="84"/>
      <c r="AM288" s="13"/>
      <c r="AN288" s="84"/>
      <c r="AO288" s="13"/>
      <c r="AP288" s="84"/>
      <c r="AQ288" s="13" t="e">
        <f>VLOOKUP(Table2[[#This Row],[500m Position]],Races!$F$3:$G$30,2,0)</f>
        <v>#N/A</v>
      </c>
      <c r="AR288" s="84"/>
      <c r="AS288" s="13"/>
      <c r="AT288" s="84" t="e">
        <f>VLOOKUP(Table2[[#This Row],[200m Position Race 4]],Races!$F$3:$G$30,2,0)</f>
        <v>#N/A</v>
      </c>
      <c r="AU288" s="13"/>
      <c r="AV288" s="84"/>
      <c r="AW288" s="13" t="e">
        <f>VLOOKUP(Table2[[#This Row],[100m Position Race 4 ]],Races!$F$3:$G$30,2,0)</f>
        <v>#N/A</v>
      </c>
      <c r="AX288" s="13" t="e">
        <f>Table2[[#This Row],[100m Points Race 4 ]]+Table2[[#This Row],[200m Points Race 4]]+Table2[[#This Row],[500m Points]]</f>
        <v>#N/A</v>
      </c>
      <c r="AY288" s="13"/>
      <c r="AZ288" s="13"/>
      <c r="BA288" s="84"/>
      <c r="BB288" s="84"/>
      <c r="BC288" s="13"/>
      <c r="BD288" s="84"/>
      <c r="BE288" s="13"/>
      <c r="BF288" s="84"/>
      <c r="BG288" s="13"/>
      <c r="BH288" s="84"/>
      <c r="BI288" s="13"/>
      <c r="BJ288" s="84"/>
      <c r="BK288" s="13"/>
      <c r="BL288" s="84"/>
      <c r="BM288" s="13"/>
      <c r="BN288" s="84"/>
      <c r="BO288" s="13"/>
      <c r="BP288" s="84"/>
      <c r="BQ288" s="13"/>
      <c r="BR288" s="84"/>
      <c r="BS288" s="13"/>
      <c r="BT288" s="84"/>
      <c r="BU288" s="13"/>
      <c r="BV28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88" s="9">
        <f>Table2[[#This Row],[Final Points race 1]]+Table2[[#This Row],[Final Points race 2]]+Table2[[#This Row],[Final POINTS Race 4 ]]+Table2[[#This Row],[Final POINTS Race 5]]+Table2[[#This Row],[Final POINTS Race 6]]</f>
        <v>0</v>
      </c>
      <c r="BX28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8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8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88" s="42"/>
    </row>
    <row r="289" spans="1:82" ht="16.5" hidden="1" customHeight="1" thickBot="1">
      <c r="A289" s="10">
        <v>14</v>
      </c>
      <c r="B289" s="94" t="s">
        <v>19</v>
      </c>
      <c r="C289" s="185" t="s">
        <v>464</v>
      </c>
      <c r="D289" s="19">
        <v>38307</v>
      </c>
      <c r="E289" s="10" t="s">
        <v>474</v>
      </c>
      <c r="F289" s="61" t="s">
        <v>76</v>
      </c>
      <c r="G289" s="10" t="s">
        <v>24</v>
      </c>
      <c r="H289" s="201"/>
      <c r="I289" s="93" t="e">
        <f>VLOOKUP(Table2[[#This Row],[GCU Number]],'race 5'!$B$2:$G$48,1,0)</f>
        <v>#N/A</v>
      </c>
      <c r="J289" s="11">
        <v>155</v>
      </c>
      <c r="K289" s="84"/>
      <c r="L289" s="11"/>
      <c r="M289" s="11" t="e">
        <f>VLOOKUP(Table2[[#This Row],[LD Place Race1]],Races!$F$3:$G$30,2,0)</f>
        <v>#N/A</v>
      </c>
      <c r="N289" s="11"/>
      <c r="O289" s="11"/>
      <c r="P289" s="11" t="e">
        <f>VLOOKUP(Table2[[#This Row],[500m Place Race1]],Races!$F$3:$G$30,2,0)</f>
        <v>#N/A</v>
      </c>
      <c r="Q289" s="84"/>
      <c r="R289" s="11"/>
      <c r="S289" s="11" t="e">
        <f>VLOOKUP(Table2[[#This Row],[200m Place Race1]],Races!$F$3:$G$30,2,0)</f>
        <v>#N/A</v>
      </c>
      <c r="T289" s="84" t="e">
        <f>Table2[[#This Row],[200m Points1]]+Table2[[#This Row],[500m Points 1]]+Table2[[#This Row],[LD Points1]]</f>
        <v>#N/A</v>
      </c>
      <c r="U289" s="11"/>
      <c r="V289" s="8"/>
      <c r="W289" s="84"/>
      <c r="X289" s="11"/>
      <c r="Y289" s="8" t="e">
        <f>VLOOKUP(Table2[[#This Row],[LD Place Race 2]],Races!$F$3:$G$30,2,0)</f>
        <v>#N/A</v>
      </c>
      <c r="Z289" s="84"/>
      <c r="AA289" s="11"/>
      <c r="AB289" s="8" t="e">
        <f>VLOOKUP(Table2[[#This Row],[500m Place Race 2]],Races!$F$3:$G$30,2,0)</f>
        <v>#N/A</v>
      </c>
      <c r="AC289" s="84"/>
      <c r="AD289" s="11"/>
      <c r="AE289" s="8" t="e">
        <f>VLOOKUP(Table2[[#This Row],[200m Race 2 Place]],Races!$F$3:$G$30,2,0)</f>
        <v>#N/A</v>
      </c>
      <c r="AF289" s="91"/>
      <c r="AG289" s="84"/>
      <c r="AH289" s="11" t="e">
        <f>VLOOKUP(Table2[[#This Row],[100m Place Race 2]],Races!$F$3:$G$30,2,0)</f>
        <v>#N/A</v>
      </c>
      <c r="AI289" s="11" t="e">
        <f>Table2[[#This Row],[100m POINTS Race 2]]+Table2[[#This Row],[200m POINTS RACE 2]]+Table2[[#This Row],[500m Points Race 2]]+Table2[[#This Row],[LD Points Race 2]]</f>
        <v>#N/A</v>
      </c>
      <c r="AJ289" s="11"/>
      <c r="AK289" s="9"/>
      <c r="AL289" s="84"/>
      <c r="AM289" s="11"/>
      <c r="AN289" s="84"/>
      <c r="AO289" s="11"/>
      <c r="AP289" s="84"/>
      <c r="AQ289" s="11" t="e">
        <f>VLOOKUP(Table2[[#This Row],[500m Position]],Races!$F$3:$G$30,2,0)</f>
        <v>#N/A</v>
      </c>
      <c r="AR289" s="84"/>
      <c r="AS289" s="11"/>
      <c r="AT289" s="84" t="e">
        <f>VLOOKUP(Table2[[#This Row],[200m Position Race 4]],Races!$F$3:$G$30,2,0)</f>
        <v>#N/A</v>
      </c>
      <c r="AU289" s="11"/>
      <c r="AV289" s="84"/>
      <c r="AW289" s="11" t="e">
        <f>VLOOKUP(Table2[[#This Row],[100m Position Race 4 ]],Races!$F$3:$G$30,2,0)</f>
        <v>#N/A</v>
      </c>
      <c r="AX289" s="11" t="e">
        <f>Table2[[#This Row],[100m Points Race 4 ]]+Table2[[#This Row],[200m Points Race 4]]+Table2[[#This Row],[500m Points]]</f>
        <v>#N/A</v>
      </c>
      <c r="AY289" s="11"/>
      <c r="AZ289" s="11"/>
      <c r="BA289" s="84"/>
      <c r="BB289" s="84"/>
      <c r="BC289" s="11"/>
      <c r="BD289" s="84"/>
      <c r="BE289" s="11"/>
      <c r="BF289" s="84"/>
      <c r="BG289" s="11"/>
      <c r="BH289" s="84"/>
      <c r="BI289" s="11"/>
      <c r="BJ289" s="84"/>
      <c r="BK289" s="11"/>
      <c r="BL289" s="84"/>
      <c r="BM289" s="11"/>
      <c r="BN289" s="84"/>
      <c r="BO289" s="11"/>
      <c r="BP289" s="84"/>
      <c r="BQ289" s="11"/>
      <c r="BR289" s="84"/>
      <c r="BS289" s="11"/>
      <c r="BT289" s="84"/>
      <c r="BU289" s="11"/>
      <c r="BV28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89" s="9">
        <f>Table2[[#This Row],[Final Points race 1]]+Table2[[#This Row],[Final Points race 2]]+Table2[[#This Row],[Final POINTS Race 4 ]]+Table2[[#This Row],[Final POINTS Race 5]]+Table2[[#This Row],[Final POINTS Race 6]]</f>
        <v>0</v>
      </c>
      <c r="BX28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8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8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89" s="42"/>
    </row>
    <row r="290" spans="1:82" ht="16.5" hidden="1" customHeight="1" thickBot="1">
      <c r="A290" s="10">
        <v>14</v>
      </c>
      <c r="B290" s="6" t="s">
        <v>19</v>
      </c>
      <c r="C290" s="185" t="s">
        <v>459</v>
      </c>
      <c r="D290" s="19">
        <v>38630</v>
      </c>
      <c r="E290" s="10" t="s">
        <v>475</v>
      </c>
      <c r="F290" s="61" t="s">
        <v>76</v>
      </c>
      <c r="G290" s="10" t="s">
        <v>24</v>
      </c>
      <c r="H290" s="201"/>
      <c r="I290" s="93" t="e">
        <f>VLOOKUP(Table2[[#This Row],[GCU Number]],'race 5'!$B$2:$G$48,1,0)</f>
        <v>#N/A</v>
      </c>
      <c r="J290" s="11">
        <v>150</v>
      </c>
      <c r="K290" s="84"/>
      <c r="L290" s="11"/>
      <c r="M290" s="11" t="e">
        <f>VLOOKUP(Table2[[#This Row],[LD Place Race1]],Races!$F$3:$G$30,2,0)</f>
        <v>#N/A</v>
      </c>
      <c r="N290" s="11"/>
      <c r="O290" s="11"/>
      <c r="P290" s="11" t="e">
        <f>VLOOKUP(Table2[[#This Row],[500m Place Race1]],Races!$F$3:$G$30,2,0)</f>
        <v>#N/A</v>
      </c>
      <c r="Q290" s="84"/>
      <c r="R290" s="11"/>
      <c r="S290" s="11" t="e">
        <f>VLOOKUP(Table2[[#This Row],[200m Place Race1]],Races!$F$3:$G$30,2,0)</f>
        <v>#N/A</v>
      </c>
      <c r="T290" s="84" t="e">
        <f>Table2[[#This Row],[200m Points1]]+Table2[[#This Row],[500m Points 1]]+Table2[[#This Row],[LD Points1]]</f>
        <v>#N/A</v>
      </c>
      <c r="U290" s="11"/>
      <c r="V290" s="8"/>
      <c r="W290" s="84"/>
      <c r="X290" s="11"/>
      <c r="Y290" s="8" t="e">
        <f>VLOOKUP(Table2[[#This Row],[LD Place Race 2]],Races!$F$3:$G$30,2,0)</f>
        <v>#N/A</v>
      </c>
      <c r="Z290" s="84"/>
      <c r="AA290" s="11"/>
      <c r="AB290" s="8" t="e">
        <f>VLOOKUP(Table2[[#This Row],[500m Place Race 2]],Races!$F$3:$G$30,2,0)</f>
        <v>#N/A</v>
      </c>
      <c r="AC290" s="84"/>
      <c r="AD290" s="11"/>
      <c r="AE290" s="8" t="e">
        <f>VLOOKUP(Table2[[#This Row],[200m Race 2 Place]],Races!$F$3:$G$30,2,0)</f>
        <v>#N/A</v>
      </c>
      <c r="AF290" s="9"/>
      <c r="AG290" s="84"/>
      <c r="AH290" s="11" t="e">
        <f>VLOOKUP(Table2[[#This Row],[100m Place Race 2]],Races!$F$3:$G$30,2,0)</f>
        <v>#N/A</v>
      </c>
      <c r="AI290" s="11" t="e">
        <f>Table2[[#This Row],[100m POINTS Race 2]]+Table2[[#This Row],[200m POINTS RACE 2]]+Table2[[#This Row],[500m Points Race 2]]+Table2[[#This Row],[LD Points Race 2]]</f>
        <v>#N/A</v>
      </c>
      <c r="AJ290" s="11"/>
      <c r="AK290" s="9"/>
      <c r="AL290" s="84"/>
      <c r="AM290" s="11"/>
      <c r="AN290" s="84"/>
      <c r="AO290" s="11"/>
      <c r="AP290" s="84"/>
      <c r="AQ290" s="11" t="e">
        <f>VLOOKUP(Table2[[#This Row],[500m Position]],Races!$F$3:$G$30,2,0)</f>
        <v>#N/A</v>
      </c>
      <c r="AR290" s="84"/>
      <c r="AS290" s="11"/>
      <c r="AT290" s="84" t="e">
        <f>VLOOKUP(Table2[[#This Row],[200m Position Race 4]],Races!$F$3:$G$30,2,0)</f>
        <v>#N/A</v>
      </c>
      <c r="AU290" s="11"/>
      <c r="AV290" s="84"/>
      <c r="AW290" s="11" t="e">
        <f>VLOOKUP(Table2[[#This Row],[100m Position Race 4 ]],Races!$F$3:$G$30,2,0)</f>
        <v>#N/A</v>
      </c>
      <c r="AX290" s="11" t="e">
        <f>Table2[[#This Row],[100m Points Race 4 ]]+Table2[[#This Row],[200m Points Race 4]]+Table2[[#This Row],[500m Points]]</f>
        <v>#N/A</v>
      </c>
      <c r="AY290" s="11"/>
      <c r="AZ290" s="11"/>
      <c r="BA290" s="84"/>
      <c r="BB290" s="84"/>
      <c r="BC290" s="11"/>
      <c r="BD290" s="84"/>
      <c r="BE290" s="11"/>
      <c r="BF290" s="84"/>
      <c r="BG290" s="11"/>
      <c r="BH290" s="84"/>
      <c r="BI290" s="11"/>
      <c r="BJ290" s="84"/>
      <c r="BK290" s="11"/>
      <c r="BL290" s="84"/>
      <c r="BM290" s="11"/>
      <c r="BN290" s="84"/>
      <c r="BO290" s="11"/>
      <c r="BP290" s="84"/>
      <c r="BQ290" s="11"/>
      <c r="BR290" s="84"/>
      <c r="BS290" s="11"/>
      <c r="BT290" s="84"/>
      <c r="BU290" s="11"/>
      <c r="BV29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90" s="9">
        <f>Table2[[#This Row],[Final Points race 1]]+Table2[[#This Row],[Final Points race 2]]+Table2[[#This Row],[Final POINTS Race 4 ]]+Table2[[#This Row],[Final POINTS Race 5]]+Table2[[#This Row],[Final POINTS Race 6]]</f>
        <v>0</v>
      </c>
      <c r="BX29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90" s="42"/>
    </row>
    <row r="291" spans="1:82" ht="16.5" hidden="1" customHeight="1" thickBot="1">
      <c r="A291" s="6">
        <v>16</v>
      </c>
      <c r="B291" s="94" t="s">
        <v>9</v>
      </c>
      <c r="C291" s="185" t="s">
        <v>450</v>
      </c>
      <c r="D291" s="19">
        <v>37398</v>
      </c>
      <c r="E291" s="10" t="s">
        <v>76</v>
      </c>
      <c r="F291" s="10" t="s">
        <v>472</v>
      </c>
      <c r="G291" s="10" t="s">
        <v>18</v>
      </c>
      <c r="H291" s="201">
        <v>20562</v>
      </c>
      <c r="I291" s="93" t="e">
        <f>VLOOKUP(Table2[[#This Row],[GCU Number]],'race 5'!$B$2:$G$48,1,0)</f>
        <v>#N/A</v>
      </c>
      <c r="J291" s="11">
        <v>141</v>
      </c>
      <c r="K291" s="84"/>
      <c r="L291" s="11"/>
      <c r="M291" s="11" t="e">
        <f>VLOOKUP(Table2[[#This Row],[LD Place Race1]],Races!$F$3:$G$30,2,0)</f>
        <v>#N/A</v>
      </c>
      <c r="N291" s="11"/>
      <c r="O291" s="11"/>
      <c r="P291" s="11" t="e">
        <f>VLOOKUP(Table2[[#This Row],[500m Place Race1]],Races!$F$3:$G$30,2,0)</f>
        <v>#N/A</v>
      </c>
      <c r="Q291" s="84"/>
      <c r="R291" s="11"/>
      <c r="S291" s="11" t="e">
        <f>VLOOKUP(Table2[[#This Row],[200m Place Race1]],Races!$F$3:$G$30,2,0)</f>
        <v>#N/A</v>
      </c>
      <c r="T291" s="84" t="e">
        <f>Table2[[#This Row],[200m Points1]]+Table2[[#This Row],[500m Points 1]]+Table2[[#This Row],[LD Points1]]</f>
        <v>#N/A</v>
      </c>
      <c r="U291" s="11"/>
      <c r="V291" s="8"/>
      <c r="W291" s="84"/>
      <c r="X291" s="7"/>
      <c r="Y291" s="9" t="e">
        <f>VLOOKUP(Table2[[#This Row],[LD Place Race 2]],Races!$F$3:$G$30,2,0)</f>
        <v>#N/A</v>
      </c>
      <c r="Z291" s="84"/>
      <c r="AA291" s="7"/>
      <c r="AB291" s="9" t="e">
        <f>VLOOKUP(Table2[[#This Row],[500m Place Race 2]],Races!$F$3:$G$30,2,0)</f>
        <v>#N/A</v>
      </c>
      <c r="AC291" s="84"/>
      <c r="AD291" s="7"/>
      <c r="AE291" s="9" t="e">
        <f>VLOOKUP(Table2[[#This Row],[200m Race 2 Place]],Races!$F$3:$G$30,2,0)</f>
        <v>#N/A</v>
      </c>
      <c r="AF291" s="9"/>
      <c r="AG291" s="84"/>
      <c r="AH291" s="11" t="e">
        <f>VLOOKUP(Table2[[#This Row],[100m Place Race 2]],Races!$F$3:$G$30,2,0)</f>
        <v>#N/A</v>
      </c>
      <c r="AI291" s="11" t="e">
        <f>Table2[[#This Row],[100m POINTS Race 2]]+Table2[[#This Row],[200m POINTS RACE 2]]+Table2[[#This Row],[500m Points Race 2]]+Table2[[#This Row],[LD Points Race 2]]</f>
        <v>#N/A</v>
      </c>
      <c r="AJ291" s="11"/>
      <c r="AK291" s="9"/>
      <c r="AL291" s="84"/>
      <c r="AM291" s="11"/>
      <c r="AN291" s="84"/>
      <c r="AO291" s="11"/>
      <c r="AP291" s="84"/>
      <c r="AQ291" s="11" t="e">
        <f>VLOOKUP(Table2[[#This Row],[500m Position]],Races!$F$3:$G$30,2,0)</f>
        <v>#N/A</v>
      </c>
      <c r="AR291" s="84"/>
      <c r="AS291" s="11"/>
      <c r="AT291" s="84" t="e">
        <f>VLOOKUP(Table2[[#This Row],[200m Position Race 4]],Races!$F$3:$G$30,2,0)</f>
        <v>#N/A</v>
      </c>
      <c r="AU291" s="11"/>
      <c r="AV291" s="84"/>
      <c r="AW291" s="11" t="e">
        <f>VLOOKUP(Table2[[#This Row],[100m Position Race 4 ]],Races!$F$3:$G$30,2,0)</f>
        <v>#N/A</v>
      </c>
      <c r="AX291" s="11" t="e">
        <f>Table2[[#This Row],[100m Points Race 4 ]]+Table2[[#This Row],[200m Points Race 4]]+Table2[[#This Row],[500m Points]]</f>
        <v>#N/A</v>
      </c>
      <c r="AY291" s="11"/>
      <c r="AZ291" s="11"/>
      <c r="BA291" s="84"/>
      <c r="BB291" s="84"/>
      <c r="BC291" s="11"/>
      <c r="BD291" s="84"/>
      <c r="BE291" s="11"/>
      <c r="BF291" s="84"/>
      <c r="BG291" s="11"/>
      <c r="BH291" s="84"/>
      <c r="BI291" s="11"/>
      <c r="BJ291" s="84"/>
      <c r="BK291" s="11"/>
      <c r="BL291" s="84"/>
      <c r="BM291" s="11"/>
      <c r="BN291" s="84"/>
      <c r="BO291" s="11"/>
      <c r="BP291" s="84"/>
      <c r="BQ291" s="11"/>
      <c r="BR291" s="84"/>
      <c r="BS291" s="11"/>
      <c r="BT291" s="84"/>
      <c r="BU291" s="11"/>
      <c r="BV29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91" s="9">
        <f>Table2[[#This Row],[Final Points race 1]]+Table2[[#This Row],[Final Points race 2]]+Table2[[#This Row],[Final POINTS Race 4 ]]+Table2[[#This Row],[Final POINTS Race 5]]+Table2[[#This Row],[Final POINTS Race 6]]</f>
        <v>0</v>
      </c>
      <c r="BX29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91" s="42"/>
    </row>
    <row r="292" spans="1:82" ht="16.5" hidden="1" customHeight="1" thickBot="1">
      <c r="A292" s="6">
        <v>16</v>
      </c>
      <c r="B292" s="6" t="s">
        <v>9</v>
      </c>
      <c r="C292" s="185" t="s">
        <v>525</v>
      </c>
      <c r="D292" s="19">
        <v>37764</v>
      </c>
      <c r="E292" s="10" t="s">
        <v>76</v>
      </c>
      <c r="F292" s="10" t="s">
        <v>67</v>
      </c>
      <c r="G292" s="10" t="s">
        <v>18</v>
      </c>
      <c r="H292" s="201">
        <v>10138</v>
      </c>
      <c r="I292" s="93" t="e">
        <f>VLOOKUP(Table2[[#This Row],[GCU Number]],'race 5'!$B$2:$G$48,1,0)</f>
        <v>#N/A</v>
      </c>
      <c r="J292" s="11">
        <v>138</v>
      </c>
      <c r="K292" s="84"/>
      <c r="L292" s="11"/>
      <c r="M292" s="11" t="e">
        <f>VLOOKUP(Table2[[#This Row],[LD Place Race1]],Races!$F$3:$G$30,2,0)</f>
        <v>#N/A</v>
      </c>
      <c r="N292" s="11"/>
      <c r="O292" s="11"/>
      <c r="P292" s="11" t="e">
        <f>VLOOKUP(Table2[[#This Row],[500m Place Race1]],Races!$F$3:$G$30,2,0)</f>
        <v>#N/A</v>
      </c>
      <c r="Q292" s="84"/>
      <c r="R292" s="11"/>
      <c r="S292" s="11" t="e">
        <f>VLOOKUP(Table2[[#This Row],[200m Place Race1]],Races!$F$3:$G$30,2,0)</f>
        <v>#N/A</v>
      </c>
      <c r="T292" s="84" t="e">
        <f>Table2[[#This Row],[200m Points1]]+Table2[[#This Row],[500m Points 1]]+Table2[[#This Row],[LD Points1]]</f>
        <v>#N/A</v>
      </c>
      <c r="U292" s="11"/>
      <c r="V292" s="8"/>
      <c r="W292" s="84"/>
      <c r="X292" s="11"/>
      <c r="Y292" s="8" t="e">
        <f>VLOOKUP(Table2[[#This Row],[LD Place Race 2]],Races!$F$3:$G$30,2,0)</f>
        <v>#N/A</v>
      </c>
      <c r="Z292" s="84"/>
      <c r="AA292" s="11"/>
      <c r="AB292" s="8" t="e">
        <f>VLOOKUP(Table2[[#This Row],[500m Place Race 2]],Races!$F$3:$G$30,2,0)</f>
        <v>#N/A</v>
      </c>
      <c r="AC292" s="84"/>
      <c r="AD292" s="11"/>
      <c r="AE292" s="8" t="e">
        <f>VLOOKUP(Table2[[#This Row],[200m Race 2 Place]],Races!$F$3:$G$30,2,0)</f>
        <v>#N/A</v>
      </c>
      <c r="AF292" s="9"/>
      <c r="AG292" s="84"/>
      <c r="AH292" s="11" t="e">
        <f>VLOOKUP(Table2[[#This Row],[100m Place Race 2]],Races!$F$3:$G$30,2,0)</f>
        <v>#N/A</v>
      </c>
      <c r="AI292" s="11" t="e">
        <f>Table2[[#This Row],[100m POINTS Race 2]]+Table2[[#This Row],[200m POINTS RACE 2]]+Table2[[#This Row],[500m Points Race 2]]+Table2[[#This Row],[LD Points Race 2]]</f>
        <v>#N/A</v>
      </c>
      <c r="AJ292" s="11"/>
      <c r="AK292" s="9"/>
      <c r="AL292" s="84"/>
      <c r="AM292" s="11"/>
      <c r="AN292" s="84"/>
      <c r="AO292" s="11"/>
      <c r="AP292" s="84"/>
      <c r="AQ292" s="11" t="e">
        <f>VLOOKUP(Table2[[#This Row],[500m Position]],Races!$F$3:$G$30,2,0)</f>
        <v>#N/A</v>
      </c>
      <c r="AR292" s="84"/>
      <c r="AS292" s="11"/>
      <c r="AT292" s="84" t="e">
        <f>VLOOKUP(Table2[[#This Row],[200m Position Race 4]],Races!$F$3:$G$30,2,0)</f>
        <v>#N/A</v>
      </c>
      <c r="AU292" s="11"/>
      <c r="AV292" s="84"/>
      <c r="AW292" s="11" t="e">
        <f>VLOOKUP(Table2[[#This Row],[100m Position Race 4 ]],Races!$F$3:$G$30,2,0)</f>
        <v>#N/A</v>
      </c>
      <c r="AX292" s="11" t="e">
        <f>Table2[[#This Row],[100m Points Race 4 ]]+Table2[[#This Row],[200m Points Race 4]]+Table2[[#This Row],[500m Points]]</f>
        <v>#N/A</v>
      </c>
      <c r="AY292" s="11"/>
      <c r="AZ292" s="11"/>
      <c r="BA292" s="84"/>
      <c r="BB292" s="84"/>
      <c r="BC292" s="11"/>
      <c r="BD292" s="84"/>
      <c r="BE292" s="11"/>
      <c r="BF292" s="84"/>
      <c r="BG292" s="11"/>
      <c r="BH292" s="84"/>
      <c r="BI292" s="11"/>
      <c r="BJ292" s="84"/>
      <c r="BK292" s="11"/>
      <c r="BL292" s="84"/>
      <c r="BM292" s="11"/>
      <c r="BN292" s="84"/>
      <c r="BO292" s="11"/>
      <c r="BP292" s="84"/>
      <c r="BQ292" s="11"/>
      <c r="BR292" s="84"/>
      <c r="BS292" s="11"/>
      <c r="BT292" s="84"/>
      <c r="BU292" s="11"/>
      <c r="BV29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92" s="9">
        <f>Table2[[#This Row],[Final Points race 1]]+Table2[[#This Row],[Final Points race 2]]+Table2[[#This Row],[Final POINTS Race 4 ]]+Table2[[#This Row],[Final POINTS Race 5]]+Table2[[#This Row],[Final POINTS Race 6]]</f>
        <v>0</v>
      </c>
      <c r="BX29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92" s="42"/>
    </row>
    <row r="293" spans="1:82" ht="16.5" hidden="1" customHeight="1" thickBot="1">
      <c r="A293" s="71">
        <v>16</v>
      </c>
      <c r="B293" s="6" t="s">
        <v>9</v>
      </c>
      <c r="C293" s="185" t="s">
        <v>328</v>
      </c>
      <c r="D293" s="82"/>
      <c r="E293" s="52" t="s">
        <v>289</v>
      </c>
      <c r="F293" s="177" t="s">
        <v>76</v>
      </c>
      <c r="G293" s="28" t="s">
        <v>44</v>
      </c>
      <c r="H293" s="191"/>
      <c r="I293" s="93" t="e">
        <f>VLOOKUP(Table2[[#This Row],[GCU Number]],'race 5'!$B$2:$G$48,1,0)</f>
        <v>#N/A</v>
      </c>
      <c r="J293" s="11">
        <v>117</v>
      </c>
      <c r="K293" s="40"/>
      <c r="L293" s="55"/>
      <c r="M293" s="11"/>
      <c r="N293" s="11"/>
      <c r="O293" s="11"/>
      <c r="P293" s="11"/>
      <c r="Q293" s="40"/>
      <c r="R293" s="55"/>
      <c r="S293" s="11"/>
      <c r="T293" s="40"/>
      <c r="U293" s="55"/>
      <c r="V293" s="56"/>
      <c r="W293" s="40" t="s">
        <v>1305</v>
      </c>
      <c r="X293" s="7">
        <v>8</v>
      </c>
      <c r="Y293" s="11">
        <f>VLOOKUP(Table2[[#This Row],[LD Place Race 2]],Races!$F$3:$G$30,2,0)</f>
        <v>13</v>
      </c>
      <c r="Z293" s="40" t="s">
        <v>1430</v>
      </c>
      <c r="AA293" s="7">
        <v>8</v>
      </c>
      <c r="AB293" s="11">
        <f>VLOOKUP(Table2[[#This Row],[500m Place Race 2]],Races!$F$3:$G$30,2,0)</f>
        <v>13</v>
      </c>
      <c r="AC293" s="268" t="s">
        <v>1494</v>
      </c>
      <c r="AD293" s="7">
        <v>8</v>
      </c>
      <c r="AE293" s="11">
        <f>VLOOKUP(Table2[[#This Row],[200m Race 2 Place]],Races!$F$3:$G$30,2,0)</f>
        <v>13</v>
      </c>
      <c r="AF293" s="300">
        <v>32.340000000000003</v>
      </c>
      <c r="AG293" s="40">
        <v>7</v>
      </c>
      <c r="AH293" s="11">
        <f>VLOOKUP(Table2[[#This Row],[100m Place Race 2]],Races!$F$3:$G$30,2,0)</f>
        <v>14</v>
      </c>
      <c r="AI293" s="11">
        <f>Table2[[#This Row],[100m POINTS Race 2]]+Table2[[#This Row],[200m POINTS RACE 2]]+Table2[[#This Row],[500m Points Race 2]]+Table2[[#This Row],[LD Points Race 2]]</f>
        <v>53</v>
      </c>
      <c r="AJ293" s="11">
        <v>7</v>
      </c>
      <c r="AK293" s="11">
        <f>VLOOKUP(Table2[[#This Row],[Race 2 Overall Position]],Races!$F$3:$G$30,2,0)</f>
        <v>14</v>
      </c>
      <c r="AL293" s="40"/>
      <c r="AM293" s="55"/>
      <c r="AN293" s="40"/>
      <c r="AO293" s="55"/>
      <c r="AP293" s="40"/>
      <c r="AQ293" s="55"/>
      <c r="AR293" s="40"/>
      <c r="AS293" s="55"/>
      <c r="AT293" s="40"/>
      <c r="AU293" s="55"/>
      <c r="AV293" s="40"/>
      <c r="AW293" s="55"/>
      <c r="AX293" s="55"/>
      <c r="AY293" s="55"/>
      <c r="AZ293" s="55"/>
      <c r="BA293" s="40"/>
      <c r="BB293" s="40"/>
      <c r="BC293" s="55"/>
      <c r="BD293" s="40"/>
      <c r="BE293" s="55"/>
      <c r="BF293" s="40"/>
      <c r="BG293" s="55"/>
      <c r="BH293" s="40"/>
      <c r="BI293" s="55"/>
      <c r="BJ293" s="40"/>
      <c r="BK293" s="55"/>
      <c r="BL293" s="40"/>
      <c r="BM293" s="55"/>
      <c r="BN293" s="40"/>
      <c r="BO293" s="55"/>
      <c r="BP293" s="40"/>
      <c r="BQ293" s="55"/>
      <c r="BR293" s="40"/>
      <c r="BS293" s="55"/>
      <c r="BT293" s="40"/>
      <c r="BU293" s="55"/>
      <c r="BV29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93" s="9">
        <f>Table2[[#This Row],[Final Points race 1]]+Table2[[#This Row],[Final Points race 2]]+Table2[[#This Row],[Final POINTS Race 4 ]]+Table2[[#This Row],[Final POINTS Race 5]]+Table2[[#This Row],[Final POINTS Race 6]]</f>
        <v>14</v>
      </c>
      <c r="BX29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14</v>
      </c>
      <c r="CD293" s="42"/>
    </row>
    <row r="294" spans="1:82" ht="16.5" hidden="1" customHeight="1" thickBot="1">
      <c r="A294" s="6">
        <v>16</v>
      </c>
      <c r="B294" s="189" t="s">
        <v>9</v>
      </c>
      <c r="C294" s="185" t="s">
        <v>1199</v>
      </c>
      <c r="D294" s="19">
        <v>37287</v>
      </c>
      <c r="E294" s="10" t="s">
        <v>76</v>
      </c>
      <c r="F294" s="124" t="s">
        <v>506</v>
      </c>
      <c r="G294" s="10" t="s">
        <v>24</v>
      </c>
      <c r="H294" s="201"/>
      <c r="I294" s="93" t="e">
        <f>VLOOKUP(Table2[[#This Row],[GCU Number]],'race 5'!$B$2:$G$48,1,0)</f>
        <v>#N/A</v>
      </c>
      <c r="J294" s="11">
        <v>115</v>
      </c>
      <c r="K294" s="84"/>
      <c r="L294" s="11"/>
      <c r="M294" s="11"/>
      <c r="N294" s="11"/>
      <c r="O294" s="11"/>
      <c r="P294" s="11"/>
      <c r="Q294" s="84"/>
      <c r="R294" s="11"/>
      <c r="S294" s="11"/>
      <c r="T294" s="84"/>
      <c r="U294" s="11"/>
      <c r="V294" s="8"/>
      <c r="W294" s="40" t="s">
        <v>1287</v>
      </c>
      <c r="X294" s="11">
        <v>7</v>
      </c>
      <c r="Y294" s="7">
        <f>VLOOKUP(Table2[[#This Row],[LD Place Race 2]],Races!$F$3:$G$30,2,0)</f>
        <v>14</v>
      </c>
      <c r="Z294" s="40" t="s">
        <v>1431</v>
      </c>
      <c r="AA294" s="11">
        <v>7</v>
      </c>
      <c r="AB294" s="7">
        <f>VLOOKUP(Table2[[#This Row],[500m Place Race 2]],Races!$F$3:$G$30,2,0)</f>
        <v>14</v>
      </c>
      <c r="AC294" s="268" t="s">
        <v>1493</v>
      </c>
      <c r="AD294" s="11">
        <v>7</v>
      </c>
      <c r="AE294" s="7">
        <f>VLOOKUP(Table2[[#This Row],[200m Race 2 Place]],Races!$F$3:$G$30,2,0)</f>
        <v>14</v>
      </c>
      <c r="AF294" s="300">
        <v>31.67</v>
      </c>
      <c r="AG294" s="40">
        <v>6</v>
      </c>
      <c r="AH294" s="11">
        <f>VLOOKUP(Table2[[#This Row],[100m Place Race 2]],Races!$F$3:$G$30,2,0)</f>
        <v>15</v>
      </c>
      <c r="AI294" s="11">
        <f>Table2[[#This Row],[100m POINTS Race 2]]+Table2[[#This Row],[200m POINTS RACE 2]]+Table2[[#This Row],[500m Points Race 2]]+Table2[[#This Row],[LD Points Race 2]]</f>
        <v>57</v>
      </c>
      <c r="AJ294" s="11">
        <v>6</v>
      </c>
      <c r="AK294" s="11">
        <f>VLOOKUP(Table2[[#This Row],[Race 2 Overall Position]],Races!$F$3:$G$30,2,0)</f>
        <v>15</v>
      </c>
      <c r="AL294" s="84"/>
      <c r="AM294" s="11"/>
      <c r="AN294" s="84"/>
      <c r="AO294" s="11"/>
      <c r="AP294" s="84"/>
      <c r="AQ294" s="11"/>
      <c r="AR294" s="84"/>
      <c r="AS294" s="11"/>
      <c r="AT294" s="84"/>
      <c r="AU294" s="11"/>
      <c r="AV294" s="84"/>
      <c r="AW294" s="11"/>
      <c r="AX294" s="11"/>
      <c r="AY294" s="11"/>
      <c r="AZ294" s="11"/>
      <c r="BA294" s="84"/>
      <c r="BB294" s="84"/>
      <c r="BC294" s="11"/>
      <c r="BD294" s="84"/>
      <c r="BE294" s="11"/>
      <c r="BF294" s="84"/>
      <c r="BG294" s="11"/>
      <c r="BH294" s="84"/>
      <c r="BI294" s="11"/>
      <c r="BJ294" s="84"/>
      <c r="BK294" s="11"/>
      <c r="BL294" s="84"/>
      <c r="BM294" s="11"/>
      <c r="BN294" s="84"/>
      <c r="BO294" s="11"/>
      <c r="BP294" s="84"/>
      <c r="BQ294" s="11"/>
      <c r="BR294" s="84"/>
      <c r="BS294" s="11"/>
      <c r="BT294" s="84"/>
      <c r="BU294" s="11"/>
      <c r="BV29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294" s="9">
        <f>Table2[[#This Row],[Final Points race 1]]+Table2[[#This Row],[Final Points race 2]]+Table2[[#This Row],[Final POINTS Race 4 ]]+Table2[[#This Row],[Final POINTS Race 5]]+Table2[[#This Row],[Final POINTS Race 6]]</f>
        <v>15</v>
      </c>
      <c r="BX29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15</v>
      </c>
      <c r="CD294" s="42"/>
    </row>
    <row r="295" spans="1:82" ht="16.5" customHeight="1" thickBot="1">
      <c r="A295" s="10">
        <v>16</v>
      </c>
      <c r="B295" s="189" t="s">
        <v>9</v>
      </c>
      <c r="C295" s="185" t="s">
        <v>217</v>
      </c>
      <c r="D295" s="19"/>
      <c r="E295" s="53"/>
      <c r="F295" s="53"/>
      <c r="G295" s="93" t="s">
        <v>13</v>
      </c>
      <c r="H295" s="206">
        <v>3695</v>
      </c>
      <c r="I295" s="93" t="e">
        <f>VLOOKUP(Table2[[#This Row],[GCU Number]],'race 5'!$B$2:$G$48,1,0)</f>
        <v>#N/A</v>
      </c>
      <c r="J295" s="13">
        <v>194</v>
      </c>
      <c r="K295" s="84"/>
      <c r="L295" s="13"/>
      <c r="M295" s="11"/>
      <c r="N295" s="11"/>
      <c r="O295" s="11"/>
      <c r="P295" s="11"/>
      <c r="Q295" s="84"/>
      <c r="R295" s="13"/>
      <c r="S295" s="11"/>
      <c r="T295" s="40"/>
      <c r="U295" s="13"/>
      <c r="V295" s="8"/>
      <c r="W295" s="40" t="s">
        <v>1279</v>
      </c>
      <c r="X295" s="13">
        <v>1</v>
      </c>
      <c r="Y295" s="15">
        <f>VLOOKUP(Table2[[#This Row],[LD Place Race 2]],Races!$F$3:$G$30,2,0)</f>
        <v>26</v>
      </c>
      <c r="Z295" s="40" t="s">
        <v>1424</v>
      </c>
      <c r="AA295" s="13">
        <v>1</v>
      </c>
      <c r="AB295" s="15">
        <f>VLOOKUP(Table2[[#This Row],[500m Place Race 2]],Races!$F$3:$G$30,2,0)</f>
        <v>26</v>
      </c>
      <c r="AC295" s="268">
        <v>45.48</v>
      </c>
      <c r="AD295" s="13">
        <v>2</v>
      </c>
      <c r="AE295" s="15">
        <f>VLOOKUP(Table2[[#This Row],[200m Race 2 Place]],Races!$F$3:$G$30,2,0)</f>
        <v>22</v>
      </c>
      <c r="AF295" s="374">
        <v>22.08</v>
      </c>
      <c r="AG295" s="40">
        <v>3</v>
      </c>
      <c r="AH295" s="13">
        <f>VLOOKUP(Table2[[#This Row],[100m Place Race 2]],Races!$F$3:$G$30,2,0)</f>
        <v>19</v>
      </c>
      <c r="AI295" s="13">
        <f>Table2[[#This Row],[100m POINTS Race 2]]+Table2[[#This Row],[200m POINTS RACE 2]]+Table2[[#This Row],[500m Points Race 2]]+Table2[[#This Row],[LD Points Race 2]]</f>
        <v>93</v>
      </c>
      <c r="AJ295" s="13">
        <v>1</v>
      </c>
      <c r="AK295" s="91">
        <f>VLOOKUP(Table2[[#This Row],[Race 2 Overall Position]],Races!$F$3:$G$30,2,0)</f>
        <v>26</v>
      </c>
      <c r="AL295" s="40"/>
      <c r="AM295" s="13"/>
      <c r="AN295" s="40"/>
      <c r="AO295" s="13" t="s">
        <v>1683</v>
      </c>
      <c r="AP295" s="40">
        <v>1</v>
      </c>
      <c r="AQ295" s="13">
        <f>VLOOKUP(Table2[[#This Row],[500m Position]],Races!$F$3:$G$30,2,0)</f>
        <v>26</v>
      </c>
      <c r="AR295" s="268">
        <v>55</v>
      </c>
      <c r="AS295" s="13">
        <v>2</v>
      </c>
      <c r="AT295" s="40">
        <f>VLOOKUP(Table2[[#This Row],[200m Position Race 4]],Races!$F$3:$G$30,2,0)</f>
        <v>22</v>
      </c>
      <c r="AU295" s="337">
        <v>26.78</v>
      </c>
      <c r="AV295" s="40">
        <v>3</v>
      </c>
      <c r="AW295" s="13">
        <f>VLOOKUP(Table2[[#This Row],[100m Position Race 4 ]],Races!$F$3:$G$30,2,0)</f>
        <v>19</v>
      </c>
      <c r="AX295" s="13">
        <f>Table2[[#This Row],[100m Points Race 4 ]]+Table2[[#This Row],[200m Points Race 4]]+Table2[[#This Row],[500m Points]]</f>
        <v>67</v>
      </c>
      <c r="AY295" s="13">
        <v>3</v>
      </c>
      <c r="AZ295" s="13">
        <f>VLOOKUP(Table2[[#This Row],[Total Position Race 4]],Races!$F$3:$G$30,2,0)</f>
        <v>19</v>
      </c>
      <c r="BA295" s="40"/>
      <c r="BB295" s="40"/>
      <c r="BC295" s="13"/>
      <c r="BD295" s="40" t="s">
        <v>2048</v>
      </c>
      <c r="BE295" s="13">
        <v>1</v>
      </c>
      <c r="BF295" s="40">
        <f>VLOOKUP(Table2[[#This Row],[Total Position Race 6]],Races!$F$3:$G$30,2,0)</f>
        <v>26</v>
      </c>
      <c r="BG295" s="13"/>
      <c r="BH295" s="40"/>
      <c r="BI295" s="13"/>
      <c r="BJ295" s="40"/>
      <c r="BK295" s="13"/>
      <c r="BL295" s="40"/>
      <c r="BM295" s="13"/>
      <c r="BN295" s="40"/>
      <c r="BO295" s="13"/>
      <c r="BP295" s="40"/>
      <c r="BQ295" s="13"/>
      <c r="BR295" s="40"/>
      <c r="BS295" s="13"/>
      <c r="BT295" s="40"/>
      <c r="BU295" s="13"/>
      <c r="BV29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2</v>
      </c>
      <c r="BW295" s="9">
        <f>Table2[[#This Row],[Final Points race 1]]+Table2[[#This Row],[Final Points race 2]]+Table2[[#This Row],[Final POINTS Race 4 ]]+Table2[[#This Row],[Final POINTS Race 5]]+Table2[[#This Row],[Final POINTS Race 6]]</f>
        <v>71</v>
      </c>
      <c r="BX295" s="9" t="e">
        <f>SMALL(#REF!,1)</f>
        <v>#REF!</v>
      </c>
      <c r="BY295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295" s="117">
        <f>IF(Table2[[#This Row],[Races completed]]=$BZ$1,Table2[[#This Row],[Total Points 2018]]-Table2[[#This Row],[Lowest]],Table2[[#This Row],[Total Points 2018]])</f>
        <v>71</v>
      </c>
      <c r="CD295" s="42"/>
    </row>
    <row r="296" spans="1:82" ht="16.5" hidden="1" customHeight="1" thickBot="1">
      <c r="A296" s="6">
        <v>16</v>
      </c>
      <c r="B296" s="6" t="s">
        <v>9</v>
      </c>
      <c r="C296" s="185" t="s">
        <v>110</v>
      </c>
      <c r="D296" s="19">
        <v>37462</v>
      </c>
      <c r="E296" s="6" t="s">
        <v>76</v>
      </c>
      <c r="F296" s="10" t="s">
        <v>12</v>
      </c>
      <c r="G296" s="10" t="s">
        <v>13</v>
      </c>
      <c r="H296" s="191">
        <v>10639</v>
      </c>
      <c r="I296" s="93" t="e">
        <f>VLOOKUP(Table2[[#This Row],[GCU Number]],'race 5'!$B$2:$G$48,1,0)</f>
        <v>#N/A</v>
      </c>
      <c r="J296" s="11"/>
      <c r="K296" s="40"/>
      <c r="L296" s="11"/>
      <c r="M296" s="11" t="e">
        <f>VLOOKUP(Table2[[#This Row],[LD Place Race1]],Races!$F$3:$G$30,2,0)</f>
        <v>#N/A</v>
      </c>
      <c r="N296" s="11"/>
      <c r="O296" s="11"/>
      <c r="P296" s="11" t="e">
        <f>VLOOKUP(Table2[[#This Row],[500m Place Race1]],Races!$F$3:$G$30,2,0)</f>
        <v>#N/A</v>
      </c>
      <c r="Q296" s="40"/>
      <c r="R296" s="11"/>
      <c r="S296" s="11" t="e">
        <f>VLOOKUP(Table2[[#This Row],[200m Place Race1]],Races!$F$3:$G$30,2,0)</f>
        <v>#N/A</v>
      </c>
      <c r="T296" s="40" t="e">
        <f>Table2[[#This Row],[200m Points1]]+Table2[[#This Row],[500m Points 1]]+Table2[[#This Row],[LD Points1]]</f>
        <v>#N/A</v>
      </c>
      <c r="U296" s="11"/>
      <c r="V296" s="8"/>
      <c r="W296" s="40"/>
      <c r="X296" s="7"/>
      <c r="Y296" s="11" t="e">
        <f>VLOOKUP(Table2[[#This Row],[LD Place Race 2]],Races!$F$3:$G$30,2,0)</f>
        <v>#N/A</v>
      </c>
      <c r="Z296" s="40"/>
      <c r="AA296" s="7"/>
      <c r="AB296" s="11" t="e">
        <f>VLOOKUP(Table2[[#This Row],[500m Place Race 2]],Races!$F$3:$G$30,2,0)</f>
        <v>#N/A</v>
      </c>
      <c r="AC296" s="40"/>
      <c r="AD296" s="7"/>
      <c r="AE296" s="11" t="e">
        <f>VLOOKUP(Table2[[#This Row],[200m Race 2 Place]],Races!$F$3:$G$30,2,0)</f>
        <v>#N/A</v>
      </c>
      <c r="AF296" s="11"/>
      <c r="AG296" s="40"/>
      <c r="AH296" s="11" t="e">
        <f>VLOOKUP(Table2[[#This Row],[100m Place Race 2]],Races!$F$3:$G$30,2,0)</f>
        <v>#N/A</v>
      </c>
      <c r="AI296" s="11" t="e">
        <f>Table2[[#This Row],[100m POINTS Race 2]]+Table2[[#This Row],[200m POINTS RACE 2]]+Table2[[#This Row],[500m Points Race 2]]+Table2[[#This Row],[LD Points Race 2]]</f>
        <v>#N/A</v>
      </c>
      <c r="AJ296" s="11"/>
      <c r="AK296" s="11"/>
      <c r="AL296" s="40"/>
      <c r="AM296" s="11"/>
      <c r="AN296" s="40"/>
      <c r="AO296" s="11"/>
      <c r="AP296" s="40"/>
      <c r="AQ296" s="11" t="e">
        <f>VLOOKUP(Table2[[#This Row],[500m Position]],Races!$F$3:$G$30,2,0)</f>
        <v>#N/A</v>
      </c>
      <c r="AR296" s="40"/>
      <c r="AS296" s="11"/>
      <c r="AT296" s="40" t="e">
        <f>VLOOKUP(Table2[[#This Row],[200m Position Race 4]],Races!$F$3:$G$30,2,0)</f>
        <v>#N/A</v>
      </c>
      <c r="AU296" s="11"/>
      <c r="AV296" s="40"/>
      <c r="AW296" s="11" t="e">
        <f>VLOOKUP(Table2[[#This Row],[100m Position Race 4 ]],Races!$F$3:$G$30,2,0)</f>
        <v>#N/A</v>
      </c>
      <c r="AX296" s="11" t="e">
        <f>Table2[[#This Row],[100m Points Race 4 ]]+Table2[[#This Row],[200m Points Race 4]]+Table2[[#This Row],[500m Points]]</f>
        <v>#N/A</v>
      </c>
      <c r="AY296" s="11"/>
      <c r="AZ296" s="11"/>
      <c r="BA296" s="40"/>
      <c r="BB296" s="40"/>
      <c r="BC296" s="11"/>
      <c r="BD296" s="40"/>
      <c r="BE296" s="11"/>
      <c r="BF296" s="40"/>
      <c r="BG296" s="11"/>
      <c r="BH296" s="40"/>
      <c r="BI296" s="11"/>
      <c r="BJ296" s="40"/>
      <c r="BK296" s="11"/>
      <c r="BL296" s="40"/>
      <c r="BM296" s="11"/>
      <c r="BN296" s="40"/>
      <c r="BO296" s="11"/>
      <c r="BP296" s="40"/>
      <c r="BQ296" s="11"/>
      <c r="BR296" s="40"/>
      <c r="BS296" s="11"/>
      <c r="BT296" s="40"/>
      <c r="BU296" s="11"/>
      <c r="BV29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96" s="9">
        <f>Table2[[#This Row],[Final Points race 1]]+Table2[[#This Row],[Final Points race 2]]+Table2[[#This Row],[Final POINTS Race 4 ]]+Table2[[#This Row],[Final POINTS Race 5]]+Table2[[#This Row],[Final POINTS Race 6]]</f>
        <v>0</v>
      </c>
      <c r="BX29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96" s="42"/>
    </row>
    <row r="297" spans="1:82" ht="16.5" hidden="1" customHeight="1" thickBot="1">
      <c r="A297" s="6">
        <v>16</v>
      </c>
      <c r="B297" s="6" t="s">
        <v>9</v>
      </c>
      <c r="C297" s="185" t="s">
        <v>449</v>
      </c>
      <c r="D297" s="19">
        <v>37456</v>
      </c>
      <c r="E297" s="10" t="s">
        <v>76</v>
      </c>
      <c r="F297" s="10" t="s">
        <v>471</v>
      </c>
      <c r="G297" s="124" t="s">
        <v>37</v>
      </c>
      <c r="H297" s="201">
        <v>10159</v>
      </c>
      <c r="I297" s="93" t="e">
        <f>VLOOKUP(Table2[[#This Row],[GCU Number]],'race 5'!$B$2:$G$48,1,0)</f>
        <v>#N/A</v>
      </c>
      <c r="J297" s="11">
        <v>139</v>
      </c>
      <c r="K297" s="84"/>
      <c r="L297" s="11"/>
      <c r="M297" s="11" t="e">
        <f>VLOOKUP(Table2[[#This Row],[LD Place Race1]],Races!$F$3:$G$30,2,0)</f>
        <v>#N/A</v>
      </c>
      <c r="N297" s="11"/>
      <c r="O297" s="11"/>
      <c r="P297" s="11" t="e">
        <f>VLOOKUP(Table2[[#This Row],[500m Place Race1]],Races!$F$3:$G$30,2,0)</f>
        <v>#N/A</v>
      </c>
      <c r="Q297" s="84"/>
      <c r="R297" s="11"/>
      <c r="S297" s="11" t="e">
        <f>VLOOKUP(Table2[[#This Row],[200m Place Race1]],Races!$F$3:$G$30,2,0)</f>
        <v>#N/A</v>
      </c>
      <c r="T297" s="84" t="e">
        <f>Table2[[#This Row],[200m Points1]]+Table2[[#This Row],[500m Points 1]]+Table2[[#This Row],[LD Points1]]</f>
        <v>#N/A</v>
      </c>
      <c r="U297" s="11"/>
      <c r="V297" s="8"/>
      <c r="W297" s="84"/>
      <c r="X297" s="11"/>
      <c r="Y297" s="8" t="e">
        <f>VLOOKUP(Table2[[#This Row],[LD Place Race 2]],Races!$F$3:$G$30,2,0)</f>
        <v>#N/A</v>
      </c>
      <c r="Z297" s="84"/>
      <c r="AA297" s="11"/>
      <c r="AB297" s="8" t="e">
        <f>VLOOKUP(Table2[[#This Row],[500m Place Race 2]],Races!$F$3:$G$30,2,0)</f>
        <v>#N/A</v>
      </c>
      <c r="AC297" s="84"/>
      <c r="AD297" s="11"/>
      <c r="AE297" s="8" t="e">
        <f>VLOOKUP(Table2[[#This Row],[200m Race 2 Place]],Races!$F$3:$G$30,2,0)</f>
        <v>#N/A</v>
      </c>
      <c r="AF297" s="9"/>
      <c r="AG297" s="84"/>
      <c r="AH297" s="11" t="e">
        <f>VLOOKUP(Table2[[#This Row],[100m Place Race 2]],Races!$F$3:$G$30,2,0)</f>
        <v>#N/A</v>
      </c>
      <c r="AI297" s="11" t="e">
        <f>Table2[[#This Row],[100m POINTS Race 2]]+Table2[[#This Row],[200m POINTS RACE 2]]+Table2[[#This Row],[500m Points Race 2]]+Table2[[#This Row],[LD Points Race 2]]</f>
        <v>#N/A</v>
      </c>
      <c r="AJ297" s="11"/>
      <c r="AK297" s="9"/>
      <c r="AL297" s="84"/>
      <c r="AM297" s="11"/>
      <c r="AN297" s="84"/>
      <c r="AO297" s="11"/>
      <c r="AP297" s="84"/>
      <c r="AQ297" s="11" t="e">
        <f>VLOOKUP(Table2[[#This Row],[500m Position]],Races!$F$3:$G$30,2,0)</f>
        <v>#N/A</v>
      </c>
      <c r="AR297" s="84"/>
      <c r="AS297" s="11"/>
      <c r="AT297" s="84" t="e">
        <f>VLOOKUP(Table2[[#This Row],[200m Position Race 4]],Races!$F$3:$G$30,2,0)</f>
        <v>#N/A</v>
      </c>
      <c r="AU297" s="11"/>
      <c r="AV297" s="84"/>
      <c r="AW297" s="11" t="e">
        <f>VLOOKUP(Table2[[#This Row],[100m Position Race 4 ]],Races!$F$3:$G$30,2,0)</f>
        <v>#N/A</v>
      </c>
      <c r="AX297" s="11" t="e">
        <f>Table2[[#This Row],[100m Points Race 4 ]]+Table2[[#This Row],[200m Points Race 4]]+Table2[[#This Row],[500m Points]]</f>
        <v>#N/A</v>
      </c>
      <c r="AY297" s="11"/>
      <c r="AZ297" s="11"/>
      <c r="BA297" s="84"/>
      <c r="BB297" s="84"/>
      <c r="BC297" s="11"/>
      <c r="BD297" s="84"/>
      <c r="BE297" s="11"/>
      <c r="BF297" s="84"/>
      <c r="BG297" s="11"/>
      <c r="BH297" s="84"/>
      <c r="BI297" s="11"/>
      <c r="BJ297" s="84"/>
      <c r="BK297" s="11"/>
      <c r="BL297" s="84"/>
      <c r="BM297" s="11"/>
      <c r="BN297" s="84"/>
      <c r="BO297" s="11"/>
      <c r="BP297" s="84"/>
      <c r="BQ297" s="11"/>
      <c r="BR297" s="84"/>
      <c r="BS297" s="11"/>
      <c r="BT297" s="84"/>
      <c r="BU297" s="11"/>
      <c r="BV29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97" s="9">
        <f>Table2[[#This Row],[Final Points race 1]]+Table2[[#This Row],[Final Points race 2]]+Table2[[#This Row],[Final POINTS Race 4 ]]+Table2[[#This Row],[Final POINTS Race 5]]+Table2[[#This Row],[Final POINTS Race 6]]</f>
        <v>0</v>
      </c>
      <c r="BX29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97" s="42"/>
    </row>
    <row r="298" spans="1:82" ht="16.5" customHeight="1">
      <c r="A298" s="6">
        <v>16</v>
      </c>
      <c r="B298" s="6" t="s">
        <v>9</v>
      </c>
      <c r="C298" s="209" t="s">
        <v>48</v>
      </c>
      <c r="D298" s="19">
        <v>37754</v>
      </c>
      <c r="E298" s="10" t="s">
        <v>76</v>
      </c>
      <c r="F298" s="124" t="s">
        <v>739</v>
      </c>
      <c r="G298" s="10" t="s">
        <v>11</v>
      </c>
      <c r="H298" s="201">
        <v>10607</v>
      </c>
      <c r="I298" s="176">
        <f>VLOOKUP(Table2[[#This Row],[GCU Number]],'race 5'!$B$2:$G$48,1,0)</f>
        <v>10607</v>
      </c>
      <c r="J298" s="11">
        <v>47</v>
      </c>
      <c r="K298" s="11" t="s">
        <v>813</v>
      </c>
      <c r="L298" s="11">
        <v>1</v>
      </c>
      <c r="M298" s="11">
        <f>VLOOKUP(Table2[[#This Row],[LD Place Race1]],Races!$F$3:$G$30,2,0)</f>
        <v>26</v>
      </c>
      <c r="N298" s="11" t="s">
        <v>881</v>
      </c>
      <c r="O298" s="11">
        <v>2</v>
      </c>
      <c r="P298" s="11">
        <f>VLOOKUP(Table2[[#This Row],[500m Place Race1]],Races!$F$3:$G$30,2,0)</f>
        <v>22</v>
      </c>
      <c r="Q298" s="269">
        <v>52.6</v>
      </c>
      <c r="R298" s="11">
        <v>2</v>
      </c>
      <c r="S298" s="11">
        <f>VLOOKUP(Table2[[#This Row],[200m Place Race1]],Races!$F$3:$G$30,2,0)</f>
        <v>22</v>
      </c>
      <c r="T298" s="11">
        <f>Table2[[#This Row],[200m Points1]]+Table2[[#This Row],[500m Points 1]]+Table2[[#This Row],[LD Points1]]</f>
        <v>70</v>
      </c>
      <c r="U298" s="11">
        <v>1</v>
      </c>
      <c r="V298" s="8">
        <f>VLOOKUP(Table2[[#This Row],[Final Place RACE 1]],Races!$F$3:$G$28,2,0)</f>
        <v>26</v>
      </c>
      <c r="W298" s="37" t="s">
        <v>1280</v>
      </c>
      <c r="X298" s="11">
        <v>2</v>
      </c>
      <c r="Y298" s="7">
        <f>VLOOKUP(Table2[[#This Row],[LD Place Race 2]],Races!$F$3:$G$30,2,0)</f>
        <v>22</v>
      </c>
      <c r="Z298" s="37" t="s">
        <v>1429</v>
      </c>
      <c r="AA298" s="11">
        <v>2</v>
      </c>
      <c r="AB298" s="7">
        <f>VLOOKUP(Table2[[#This Row],[500m Place Race 2]],Races!$F$3:$G$30,2,0)</f>
        <v>22</v>
      </c>
      <c r="AC298" s="280">
        <v>46.41</v>
      </c>
      <c r="AD298" s="11">
        <v>3</v>
      </c>
      <c r="AE298" s="7">
        <f>VLOOKUP(Table2[[#This Row],[200m Race 2 Place]],Races!$F$3:$G$30,2,0)</f>
        <v>19</v>
      </c>
      <c r="AF298" s="300">
        <v>21.41</v>
      </c>
      <c r="AG298" s="37">
        <v>2</v>
      </c>
      <c r="AH298" s="11">
        <f>VLOOKUP(Table2[[#This Row],[100m Place Race 2]],Races!$F$3:$G$30,2,0)</f>
        <v>22</v>
      </c>
      <c r="AI298" s="11">
        <f>Table2[[#This Row],[100m POINTS Race 2]]+Table2[[#This Row],[200m POINTS RACE 2]]+Table2[[#This Row],[500m Points Race 2]]+Table2[[#This Row],[LD Points Race 2]]</f>
        <v>85</v>
      </c>
      <c r="AJ298" s="11">
        <v>3</v>
      </c>
      <c r="AK298" s="11">
        <f>VLOOKUP(Table2[[#This Row],[Race 2 Overall Position]],Races!$F$3:$G$30,2,0)</f>
        <v>19</v>
      </c>
      <c r="AL298" s="11"/>
      <c r="AM298" s="11"/>
      <c r="AN298" s="11"/>
      <c r="AO298" s="11" t="s">
        <v>1685</v>
      </c>
      <c r="AP298" s="11">
        <v>3</v>
      </c>
      <c r="AQ298" s="11">
        <f>VLOOKUP(Table2[[#This Row],[500m Position]],Races!$F$3:$G$30,2,0)</f>
        <v>19</v>
      </c>
      <c r="AR298" s="269" t="s">
        <v>424</v>
      </c>
      <c r="AS298" s="11">
        <v>9</v>
      </c>
      <c r="AT298" s="11"/>
      <c r="AU298" s="269">
        <v>26.18</v>
      </c>
      <c r="AV298" s="11">
        <v>2</v>
      </c>
      <c r="AW298" s="11">
        <f>VLOOKUP(Table2[[#This Row],[100m Position Race 4 ]],Races!$F$3:$G$30,2,0)</f>
        <v>22</v>
      </c>
      <c r="AX298" s="11">
        <f>Table2[[#This Row],[100m Points Race 4 ]]+Table2[[#This Row],[200m Points Race 4]]+Table2[[#This Row],[500m Points]]</f>
        <v>41</v>
      </c>
      <c r="AY298" s="11">
        <v>7</v>
      </c>
      <c r="AZ298" s="11">
        <f>VLOOKUP(Table2[[#This Row],[Total Position Race 4]],Races!$F$3:$G$30,2,0)</f>
        <v>14</v>
      </c>
      <c r="BA298" s="11" t="s">
        <v>1959</v>
      </c>
      <c r="BB298" s="11">
        <v>1</v>
      </c>
      <c r="BC298" s="11">
        <f>VLOOKUP(Table2[[#This Row],[Total Position Race 5]],Races!$F$3:$G$30,2,0)</f>
        <v>26</v>
      </c>
      <c r="BD298" s="11"/>
      <c r="BE298" s="11">
        <v>1</v>
      </c>
      <c r="BF298" s="11">
        <f>VLOOKUP(Table2[[#This Row],[Total Position Race 6]],Races!$F$3:$G$30,2,0)</f>
        <v>26</v>
      </c>
      <c r="BG298" s="11"/>
      <c r="BH298" s="11"/>
      <c r="BI298" s="11"/>
      <c r="BJ298" s="11"/>
      <c r="BK298" s="11"/>
      <c r="BL298" s="11"/>
      <c r="BM298" s="11"/>
      <c r="BN298" s="11"/>
      <c r="BO298" s="11"/>
      <c r="BP298" s="11"/>
      <c r="BQ298" s="11"/>
      <c r="BR298" s="11"/>
      <c r="BS298" s="11"/>
      <c r="BT298" s="11"/>
      <c r="BU298" s="11"/>
      <c r="BV29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298" s="9">
        <f>Table2[[#This Row],[Final Points race 1]]+Table2[[#This Row],[Final Points race 2]]+Table2[[#This Row],[Final POINTS Race 4 ]]+Table2[[#This Row],[Final POINTS Race 5]]+Table2[[#This Row],[Final POINTS Race 6]]</f>
        <v>111</v>
      </c>
      <c r="BX29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111</v>
      </c>
      <c r="CD298" s="42"/>
    </row>
    <row r="299" spans="1:82" ht="16.5" hidden="1" customHeight="1" thickBot="1">
      <c r="A299" s="6">
        <v>16</v>
      </c>
      <c r="B299" s="6" t="s">
        <v>9</v>
      </c>
      <c r="C299" s="185" t="s">
        <v>40</v>
      </c>
      <c r="D299" s="19">
        <v>37938</v>
      </c>
      <c r="E299" s="10" t="s">
        <v>76</v>
      </c>
      <c r="F299" s="64" t="s">
        <v>466</v>
      </c>
      <c r="G299" s="10" t="s">
        <v>13</v>
      </c>
      <c r="H299" s="201">
        <v>10408</v>
      </c>
      <c r="I299" s="93" t="e">
        <f>VLOOKUP(Table2[[#This Row],[GCU Number]],'race 5'!$B$2:$G$48,1,0)</f>
        <v>#N/A</v>
      </c>
      <c r="J299" s="11">
        <v>53</v>
      </c>
      <c r="K299" s="40"/>
      <c r="L299" s="11"/>
      <c r="M299" s="11" t="e">
        <f>VLOOKUP(Table2[[#This Row],[LD Place Race1]],Races!$F$3:$G$30,2,0)</f>
        <v>#N/A</v>
      </c>
      <c r="N299" s="11"/>
      <c r="O299" s="11"/>
      <c r="P299" s="11" t="e">
        <f>VLOOKUP(Table2[[#This Row],[500m Place Race1]],Races!$F$3:$G$30,2,0)</f>
        <v>#N/A</v>
      </c>
      <c r="Q299" s="40"/>
      <c r="R299" s="11"/>
      <c r="S299" s="11" t="e">
        <f>VLOOKUP(Table2[[#This Row],[200m Place Race1]],Races!$F$3:$G$30,2,0)</f>
        <v>#N/A</v>
      </c>
      <c r="T299" s="40" t="e">
        <f>Table2[[#This Row],[200m Points1]]+Table2[[#This Row],[500m Points 1]]+Table2[[#This Row],[LD Points1]]</f>
        <v>#N/A</v>
      </c>
      <c r="U299" s="11"/>
      <c r="V299" s="8"/>
      <c r="W299" s="40"/>
      <c r="X299" s="11"/>
      <c r="Y299" s="7" t="e">
        <f>VLOOKUP(Table2[[#This Row],[LD Place Race 2]],Races!$F$3:$G$30,2,0)</f>
        <v>#N/A</v>
      </c>
      <c r="Z299" s="40"/>
      <c r="AA299" s="11"/>
      <c r="AB299" s="7" t="e">
        <f>VLOOKUP(Table2[[#This Row],[500m Place Race 2]],Races!$F$3:$G$30,2,0)</f>
        <v>#N/A</v>
      </c>
      <c r="AC299" s="40"/>
      <c r="AD299" s="11"/>
      <c r="AE299" s="7" t="e">
        <f>VLOOKUP(Table2[[#This Row],[200m Race 2 Place]],Races!$F$3:$G$30,2,0)</f>
        <v>#N/A</v>
      </c>
      <c r="AF299" s="11"/>
      <c r="AG299" s="40"/>
      <c r="AH299" s="11" t="e">
        <f>VLOOKUP(Table2[[#This Row],[100m Place Race 2]],Races!$F$3:$G$30,2,0)</f>
        <v>#N/A</v>
      </c>
      <c r="AI299" s="11" t="e">
        <f>Table2[[#This Row],[100m POINTS Race 2]]+Table2[[#This Row],[200m POINTS RACE 2]]+Table2[[#This Row],[500m Points Race 2]]+Table2[[#This Row],[LD Points Race 2]]</f>
        <v>#N/A</v>
      </c>
      <c r="AJ299" s="11"/>
      <c r="AK299" s="11"/>
      <c r="AL299" s="40"/>
      <c r="AM299" s="11"/>
      <c r="AN299" s="40"/>
      <c r="AO299" s="11"/>
      <c r="AP299" s="40"/>
      <c r="AQ299" s="11" t="e">
        <f>VLOOKUP(Table2[[#This Row],[500m Position]],Races!$F$3:$G$30,2,0)</f>
        <v>#N/A</v>
      </c>
      <c r="AR299" s="40"/>
      <c r="AS299" s="11"/>
      <c r="AT299" s="40" t="e">
        <f>VLOOKUP(Table2[[#This Row],[200m Position Race 4]],Races!$F$3:$G$30,2,0)</f>
        <v>#N/A</v>
      </c>
      <c r="AU299" s="11"/>
      <c r="AV299" s="40"/>
      <c r="AW299" s="11" t="e">
        <f>VLOOKUP(Table2[[#This Row],[100m Position Race 4 ]],Races!$F$3:$G$30,2,0)</f>
        <v>#N/A</v>
      </c>
      <c r="AX299" s="11" t="e">
        <f>Table2[[#This Row],[100m Points Race 4 ]]+Table2[[#This Row],[200m Points Race 4]]+Table2[[#This Row],[500m Points]]</f>
        <v>#N/A</v>
      </c>
      <c r="AY299" s="11"/>
      <c r="AZ299" s="11"/>
      <c r="BA299" s="40"/>
      <c r="BB299" s="40"/>
      <c r="BC299" s="11"/>
      <c r="BD299" s="40"/>
      <c r="BE299" s="11"/>
      <c r="BF299" s="40"/>
      <c r="BG299" s="11"/>
      <c r="BH299" s="40"/>
      <c r="BI299" s="11"/>
      <c r="BJ299" s="40"/>
      <c r="BK299" s="11"/>
      <c r="BL299" s="40"/>
      <c r="BM299" s="11"/>
      <c r="BN299" s="40"/>
      <c r="BO299" s="11"/>
      <c r="BP299" s="40"/>
      <c r="BQ299" s="11"/>
      <c r="BR299" s="40"/>
      <c r="BS299" s="11"/>
      <c r="BT299" s="40"/>
      <c r="BU299" s="11"/>
      <c r="BV29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299" s="9">
        <f>Table2[[#This Row],[Final Points race 1]]+Table2[[#This Row],[Final Points race 2]]+Table2[[#This Row],[Final POINTS Race 4 ]]+Table2[[#This Row],[Final POINTS Race 5]]+Table2[[#This Row],[Final POINTS Race 6]]</f>
        <v>0</v>
      </c>
      <c r="BX29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29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29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299" s="42"/>
    </row>
    <row r="300" spans="1:82" ht="16.5" hidden="1" customHeight="1" thickBot="1">
      <c r="A300" s="124">
        <v>16</v>
      </c>
      <c r="B300" s="124" t="s">
        <v>9</v>
      </c>
      <c r="C300" s="185" t="s">
        <v>719</v>
      </c>
      <c r="D300" s="124"/>
      <c r="E300" s="124" t="s">
        <v>76</v>
      </c>
      <c r="F300" s="6" t="s">
        <v>76</v>
      </c>
      <c r="G300" s="124" t="s">
        <v>13</v>
      </c>
      <c r="H300" s="199">
        <v>10689</v>
      </c>
      <c r="I300" s="93" t="e">
        <f>VLOOKUP(Table2[[#This Row],[GCU Number]],'race 5'!$B$2:$G$48,1,0)</f>
        <v>#N/A</v>
      </c>
      <c r="J300" s="11">
        <v>182</v>
      </c>
      <c r="K300" s="105"/>
      <c r="L300" s="100"/>
      <c r="M300" s="100"/>
      <c r="N300" s="100"/>
      <c r="O300" s="100"/>
      <c r="P300" s="100" t="e">
        <f>VLOOKUP(Table2[[#This Row],[500m Place Race1]],Races!$F$3:$G$30,2,0)</f>
        <v>#N/A</v>
      </c>
      <c r="Q300" s="105"/>
      <c r="R300" s="100"/>
      <c r="S300" s="100"/>
      <c r="T300" s="105" t="e">
        <f>Table2[[#This Row],[200m Points1]]+Table2[[#This Row],[500m Points 1]]+Table2[[#This Row],[LD Points1]]</f>
        <v>#N/A</v>
      </c>
      <c r="U300" s="100"/>
      <c r="V300" s="102"/>
      <c r="W300" s="105"/>
      <c r="X300" s="100"/>
      <c r="Y300" s="102" t="e">
        <f>VLOOKUP(Table2[[#This Row],[LD Place Race 2]],Races!$F$3:$G$30,2,0)</f>
        <v>#N/A</v>
      </c>
      <c r="Z300" s="105"/>
      <c r="AA300" s="100"/>
      <c r="AB300" s="102" t="e">
        <f>VLOOKUP(Table2[[#This Row],[500m Place Race 2]],Races!$F$3:$G$30,2,0)</f>
        <v>#N/A</v>
      </c>
      <c r="AC300" s="105"/>
      <c r="AD300" s="100"/>
      <c r="AE300" s="102" t="e">
        <f>VLOOKUP(Table2[[#This Row],[200m Race 2 Place]],Races!$F$3:$G$30,2,0)</f>
        <v>#N/A</v>
      </c>
      <c r="AF300" s="100"/>
      <c r="AG300" s="105"/>
      <c r="AH300" s="100" t="e">
        <f>VLOOKUP(Table2[[#This Row],[100m Place Race 2]],Races!$F$3:$G$30,2,0)</f>
        <v>#N/A</v>
      </c>
      <c r="AI300" s="100" t="e">
        <f>Table2[[#This Row],[100m POINTS Race 2]]+Table2[[#This Row],[200m POINTS RACE 2]]+Table2[[#This Row],[500m Points Race 2]]+Table2[[#This Row],[LD Points Race 2]]</f>
        <v>#N/A</v>
      </c>
      <c r="AJ300" s="100"/>
      <c r="AK300" s="103"/>
      <c r="AL300" s="105"/>
      <c r="AM300" s="100"/>
      <c r="AN300" s="105"/>
      <c r="AO300" s="100"/>
      <c r="AP300" s="105"/>
      <c r="AQ300" s="100" t="e">
        <f>VLOOKUP(Table2[[#This Row],[500m Position]],Races!$F$3:$G$30,2,0)</f>
        <v>#N/A</v>
      </c>
      <c r="AR300" s="105"/>
      <c r="AS300" s="100"/>
      <c r="AT300" s="105" t="e">
        <f>VLOOKUP(Table2[[#This Row],[200m Position Race 4]],Races!$F$3:$G$30,2,0)</f>
        <v>#N/A</v>
      </c>
      <c r="AU300" s="100"/>
      <c r="AV300" s="105"/>
      <c r="AW300" s="100" t="e">
        <f>VLOOKUP(Table2[[#This Row],[100m Position Race 4 ]],Races!$F$3:$G$30,2,0)</f>
        <v>#N/A</v>
      </c>
      <c r="AX300" s="100" t="e">
        <f>Table2[[#This Row],[100m Points Race 4 ]]+Table2[[#This Row],[200m Points Race 4]]+Table2[[#This Row],[500m Points]]</f>
        <v>#N/A</v>
      </c>
      <c r="AY300" s="100"/>
      <c r="AZ300" s="100"/>
      <c r="BA300" s="105"/>
      <c r="BB300" s="105"/>
      <c r="BC300" s="100"/>
      <c r="BD300" s="105"/>
      <c r="BE300" s="100"/>
      <c r="BF300" s="105"/>
      <c r="BG300" s="100"/>
      <c r="BH300" s="105"/>
      <c r="BI300" s="100"/>
      <c r="BJ300" s="105"/>
      <c r="BK300" s="100"/>
      <c r="BL300" s="105"/>
      <c r="BM300" s="100"/>
      <c r="BN300" s="105"/>
      <c r="BO300" s="100"/>
      <c r="BP300" s="105"/>
      <c r="BQ300" s="100"/>
      <c r="BR300" s="105"/>
      <c r="BS300" s="100"/>
      <c r="BT300" s="105"/>
      <c r="BU300" s="100"/>
      <c r="BV30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00" s="9">
        <f>Table2[[#This Row],[Final Points race 1]]+Table2[[#This Row],[Final Points race 2]]+Table2[[#This Row],[Final POINTS Race 4 ]]+Table2[[#This Row],[Final POINTS Race 5]]+Table2[[#This Row],[Final POINTS Race 6]]</f>
        <v>0</v>
      </c>
      <c r="BX30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00" s="42"/>
    </row>
    <row r="301" spans="1:82" ht="16.5" hidden="1" customHeight="1" thickBot="1">
      <c r="A301" s="6">
        <v>16</v>
      </c>
      <c r="B301" s="6" t="s">
        <v>9</v>
      </c>
      <c r="C301" s="185" t="s">
        <v>129</v>
      </c>
      <c r="D301" s="19">
        <v>37871</v>
      </c>
      <c r="E301" s="6" t="s">
        <v>76</v>
      </c>
      <c r="F301" s="10" t="s">
        <v>76</v>
      </c>
      <c r="G301" s="28" t="s">
        <v>37</v>
      </c>
      <c r="H301" s="191">
        <v>33047</v>
      </c>
      <c r="I301" s="93" t="e">
        <f>VLOOKUP(Table2[[#This Row],[GCU Number]],'race 5'!$B$2:$G$48,1,0)</f>
        <v>#N/A</v>
      </c>
      <c r="J301" s="11"/>
      <c r="K301" s="37"/>
      <c r="L301" s="11"/>
      <c r="M301" s="11" t="e">
        <f>VLOOKUP(Table2[[#This Row],[LD Place Race1]],Races!$F$3:$G$30,2,0)</f>
        <v>#N/A</v>
      </c>
      <c r="N301" s="11"/>
      <c r="O301" s="11"/>
      <c r="P301" s="11" t="e">
        <f>VLOOKUP(Table2[[#This Row],[500m Place Race1]],Races!$F$3:$G$30,2,0)</f>
        <v>#N/A</v>
      </c>
      <c r="Q301" s="37"/>
      <c r="R301" s="11"/>
      <c r="S301" s="11" t="e">
        <f>VLOOKUP(Table2[[#This Row],[200m Place Race1]],Races!$F$3:$G$30,2,0)</f>
        <v>#N/A</v>
      </c>
      <c r="T301" s="37" t="e">
        <f>Table2[[#This Row],[200m Points1]]+Table2[[#This Row],[500m Points 1]]+Table2[[#This Row],[LD Points1]]</f>
        <v>#N/A</v>
      </c>
      <c r="U301" s="11"/>
      <c r="V301" s="8"/>
      <c r="W301" s="37"/>
      <c r="X301" s="11"/>
      <c r="Y301" s="7" t="e">
        <f>VLOOKUP(Table2[[#This Row],[LD Place Race 2]],Races!$F$3:$G$30,2,0)</f>
        <v>#N/A</v>
      </c>
      <c r="Z301" s="37"/>
      <c r="AA301" s="11"/>
      <c r="AB301" s="7" t="e">
        <f>VLOOKUP(Table2[[#This Row],[500m Place Race 2]],Races!$F$3:$G$30,2,0)</f>
        <v>#N/A</v>
      </c>
      <c r="AC301" s="37"/>
      <c r="AD301" s="11"/>
      <c r="AE301" s="7" t="e">
        <f>VLOOKUP(Table2[[#This Row],[200m Race 2 Place]],Races!$F$3:$G$30,2,0)</f>
        <v>#N/A</v>
      </c>
      <c r="AF301" s="11"/>
      <c r="AG301" s="37"/>
      <c r="AH301" s="11" t="e">
        <f>VLOOKUP(Table2[[#This Row],[100m Place Race 2]],Races!$F$3:$G$30,2,0)</f>
        <v>#N/A</v>
      </c>
      <c r="AI301" s="11" t="e">
        <f>Table2[[#This Row],[100m POINTS Race 2]]+Table2[[#This Row],[200m POINTS RACE 2]]+Table2[[#This Row],[500m Points Race 2]]+Table2[[#This Row],[LD Points Race 2]]</f>
        <v>#N/A</v>
      </c>
      <c r="AJ301" s="11"/>
      <c r="AK301" s="11"/>
      <c r="AL301" s="37"/>
      <c r="AM301" s="11"/>
      <c r="AN301" s="37"/>
      <c r="AO301" s="11"/>
      <c r="AP301" s="37"/>
      <c r="AQ301" s="11" t="e">
        <f>VLOOKUP(Table2[[#This Row],[500m Position]],Races!$F$3:$G$30,2,0)</f>
        <v>#N/A</v>
      </c>
      <c r="AR301" s="37"/>
      <c r="AS301" s="11"/>
      <c r="AT301" s="37" t="e">
        <f>VLOOKUP(Table2[[#This Row],[200m Position Race 4]],Races!$F$3:$G$30,2,0)</f>
        <v>#N/A</v>
      </c>
      <c r="AU301" s="11"/>
      <c r="AV301" s="37"/>
      <c r="AW301" s="11" t="e">
        <f>VLOOKUP(Table2[[#This Row],[100m Position Race 4 ]],Races!$F$3:$G$30,2,0)</f>
        <v>#N/A</v>
      </c>
      <c r="AX301" s="11" t="e">
        <f>Table2[[#This Row],[100m Points Race 4 ]]+Table2[[#This Row],[200m Points Race 4]]+Table2[[#This Row],[500m Points]]</f>
        <v>#N/A</v>
      </c>
      <c r="AY301" s="11"/>
      <c r="AZ301" s="11"/>
      <c r="BA301" s="37"/>
      <c r="BB301" s="37"/>
      <c r="BC301" s="11"/>
      <c r="BD301" s="37"/>
      <c r="BE301" s="11"/>
      <c r="BF301" s="37"/>
      <c r="BG301" s="11"/>
      <c r="BH301" s="37"/>
      <c r="BI301" s="11"/>
      <c r="BJ301" s="37"/>
      <c r="BK301" s="11"/>
      <c r="BL301" s="37"/>
      <c r="BM301" s="11"/>
      <c r="BN301" s="37"/>
      <c r="BO301" s="11"/>
      <c r="BP301" s="37"/>
      <c r="BQ301" s="11"/>
      <c r="BR301" s="37"/>
      <c r="BS301" s="11"/>
      <c r="BT301" s="37"/>
      <c r="BU301" s="11"/>
      <c r="BV30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01" s="9">
        <f>Table2[[#This Row],[Final Points race 1]]+Table2[[#This Row],[Final Points race 2]]+Table2[[#This Row],[Final POINTS Race 4 ]]+Table2[[#This Row],[Final POINTS Race 5]]+Table2[[#This Row],[Final POINTS Race 6]]</f>
        <v>0</v>
      </c>
      <c r="BX30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01" s="42"/>
    </row>
    <row r="302" spans="1:82" ht="16.5" customHeight="1" thickBot="1">
      <c r="A302" s="10">
        <v>16</v>
      </c>
      <c r="B302" s="6" t="s">
        <v>19</v>
      </c>
      <c r="C302" s="334" t="s">
        <v>2006</v>
      </c>
      <c r="D302" s="19"/>
      <c r="E302" s="392"/>
      <c r="F302" s="10"/>
      <c r="G302" s="29" t="s">
        <v>13</v>
      </c>
      <c r="H302" s="191"/>
      <c r="I302" s="93"/>
      <c r="J302" s="11">
        <v>64</v>
      </c>
      <c r="K302" s="311"/>
      <c r="L302" s="126"/>
      <c r="M302" s="126"/>
      <c r="N302" s="11"/>
      <c r="O302" s="11"/>
      <c r="P302" s="11"/>
      <c r="Q302" s="311"/>
      <c r="R302" s="126"/>
      <c r="S302" s="126"/>
      <c r="T302" s="311"/>
      <c r="U302" s="126"/>
      <c r="V302" s="298"/>
      <c r="W302" s="311"/>
      <c r="X302" s="126"/>
      <c r="Y302" s="298"/>
      <c r="Z302" s="311"/>
      <c r="AA302" s="126"/>
      <c r="AB302" s="298"/>
      <c r="AC302" s="311"/>
      <c r="AD302" s="126"/>
      <c r="AE302" s="298"/>
      <c r="AF302" s="126"/>
      <c r="AG302" s="311"/>
      <c r="AH302" s="126"/>
      <c r="AI302" s="11"/>
      <c r="AJ302" s="11"/>
      <c r="AK302" s="127"/>
      <c r="AL302" s="311"/>
      <c r="AM302" s="126"/>
      <c r="AN302" s="311"/>
      <c r="AO302" s="126"/>
      <c r="AP302" s="311"/>
      <c r="AQ302" s="126"/>
      <c r="AR302" s="311"/>
      <c r="AS302" s="126"/>
      <c r="AT302" s="311"/>
      <c r="AU302" s="126"/>
      <c r="AV302" s="311"/>
      <c r="AW302" s="126"/>
      <c r="AX302" s="11"/>
      <c r="AY302" s="11"/>
      <c r="AZ302" s="11"/>
      <c r="BA302" s="311"/>
      <c r="BB302" s="311"/>
      <c r="BC302" s="126"/>
      <c r="BD302" s="85" t="s">
        <v>2049</v>
      </c>
      <c r="BE302" s="126">
        <v>1</v>
      </c>
      <c r="BF302" s="311">
        <f>VLOOKUP(Table2[[#This Row],[Total Position Race 6]],Races!$F$3:$G$30,2,0)</f>
        <v>26</v>
      </c>
      <c r="BG302" s="126"/>
      <c r="BH302" s="311"/>
      <c r="BI302" s="126"/>
      <c r="BJ302" s="311"/>
      <c r="BK302" s="126"/>
      <c r="BL302" s="311"/>
      <c r="BM302" s="126"/>
      <c r="BN302" s="311"/>
      <c r="BO302" s="126"/>
      <c r="BP302" s="85"/>
      <c r="BQ302" s="11"/>
      <c r="BR302" s="85"/>
      <c r="BS302" s="11"/>
      <c r="BT302" s="85"/>
      <c r="BU302" s="11"/>
      <c r="BV302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302" s="127">
        <f>Table2[[#This Row],[Final Points race 1]]+Table2[[#This Row],[Final Points race 2]]+Table2[[#This Row],[Final POINTS Race 4 ]]+Table2[[#This Row],[Final POINTS Race 5]]+Table2[[#This Row],[Final POINTS Race 6]]</f>
        <v>26</v>
      </c>
      <c r="BX302" s="9" t="e">
        <f>SMALL(#REF!,1)</f>
        <v>#REF!</v>
      </c>
      <c r="BY302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02" s="117">
        <f>IF(Table2[[#This Row],[Races completed]]=$BZ$1,Table2[[#This Row],[Total Points 2018]]-Table2[[#This Row],[Lowest]],Table2[[#This Row],[Total Points 2018]])</f>
        <v>26</v>
      </c>
      <c r="CD302" s="42"/>
    </row>
    <row r="303" spans="1:82" ht="16.5" customHeight="1" thickBot="1">
      <c r="A303" s="6">
        <v>16</v>
      </c>
      <c r="B303" s="182" t="s">
        <v>9</v>
      </c>
      <c r="C303" s="185" t="s">
        <v>41</v>
      </c>
      <c r="D303" s="19">
        <v>37903</v>
      </c>
      <c r="E303" s="10" t="s">
        <v>76</v>
      </c>
      <c r="F303" s="10" t="s">
        <v>466</v>
      </c>
      <c r="G303" s="10" t="s">
        <v>13</v>
      </c>
      <c r="H303" s="201">
        <v>10411</v>
      </c>
      <c r="I303" s="93">
        <f>VLOOKUP(Table2[[#This Row],[GCU Number]],'race 5'!$B$2:$G$48,1,0)</f>
        <v>10411</v>
      </c>
      <c r="J303" s="11">
        <v>50</v>
      </c>
      <c r="K303" s="7" t="s">
        <v>815</v>
      </c>
      <c r="L303" s="11">
        <v>3</v>
      </c>
      <c r="M303" s="11">
        <f>VLOOKUP(Table2[[#This Row],[LD Place Race1]],Races!$F$3:$G$30,2,0)</f>
        <v>19</v>
      </c>
      <c r="N303" s="11" t="s">
        <v>883</v>
      </c>
      <c r="O303" s="11">
        <v>5</v>
      </c>
      <c r="P303" s="11">
        <f>VLOOKUP(Table2[[#This Row],[500m Place Race1]],Races!$F$3:$G$30,2,0)</f>
        <v>16</v>
      </c>
      <c r="Q303" s="7" t="s">
        <v>936</v>
      </c>
      <c r="R303" s="11">
        <v>5</v>
      </c>
      <c r="S303" s="11">
        <f>VLOOKUP(Table2[[#This Row],[200m Place Race1]],Races!$F$3:$G$30,2,0)</f>
        <v>16</v>
      </c>
      <c r="T303" s="7">
        <f>Table2[[#This Row],[200m Points1]]+Table2[[#This Row],[500m Points 1]]+Table2[[#This Row],[LD Points1]]</f>
        <v>51</v>
      </c>
      <c r="U303" s="11">
        <v>4</v>
      </c>
      <c r="V303" s="8">
        <f>VLOOKUP(Table2[[#This Row],[Final Place RACE 1]],Races!$F$3:$G$28,2,0)</f>
        <v>17</v>
      </c>
      <c r="W303" s="40" t="s">
        <v>1283</v>
      </c>
      <c r="X303" s="11">
        <v>4</v>
      </c>
      <c r="Y303" s="7">
        <f>VLOOKUP(Table2[[#This Row],[LD Place Race 2]],Races!$F$3:$G$30,2,0)</f>
        <v>17</v>
      </c>
      <c r="Z303" s="40" t="s">
        <v>1426</v>
      </c>
      <c r="AA303" s="11">
        <v>4</v>
      </c>
      <c r="AB303" s="7">
        <f>VLOOKUP(Table2[[#This Row],[500m Place Race 2]],Races!$F$3:$G$30,2,0)</f>
        <v>17</v>
      </c>
      <c r="AC303" s="268">
        <v>54.53</v>
      </c>
      <c r="AD303" s="11">
        <v>5</v>
      </c>
      <c r="AE303" s="7">
        <f>VLOOKUP(Table2[[#This Row],[200m Race 2 Place]],Races!$F$3:$G$30,2,0)</f>
        <v>16</v>
      </c>
      <c r="AF303" s="317">
        <v>24.59</v>
      </c>
      <c r="AG303" s="40">
        <v>5</v>
      </c>
      <c r="AH303" s="11">
        <f>VLOOKUP(Table2[[#This Row],[100m Place Race 2]],Races!$F$3:$G$30,2,0)</f>
        <v>16</v>
      </c>
      <c r="AI303" s="11">
        <f>Table2[[#This Row],[100m POINTS Race 2]]+Table2[[#This Row],[200m POINTS RACE 2]]+Table2[[#This Row],[500m Points Race 2]]+Table2[[#This Row],[LD Points Race 2]]</f>
        <v>66</v>
      </c>
      <c r="AJ303" s="11">
        <v>4</v>
      </c>
      <c r="AK303" s="11">
        <f>VLOOKUP(Table2[[#This Row],[Race 2 Overall Position]],Races!$F$3:$G$30,2,0)</f>
        <v>17</v>
      </c>
      <c r="AL303" s="7"/>
      <c r="AM303" s="11"/>
      <c r="AN303" s="7"/>
      <c r="AO303" s="11"/>
      <c r="AP303" s="7"/>
      <c r="AQ303" s="11"/>
      <c r="AR303" s="7"/>
      <c r="AS303" s="11"/>
      <c r="AT303" s="7"/>
      <c r="AU303" s="11"/>
      <c r="AV303" s="7"/>
      <c r="AW303" s="11"/>
      <c r="AX303" s="11"/>
      <c r="AY303" s="11"/>
      <c r="AZ303" s="11"/>
      <c r="BA303" s="7" t="s">
        <v>1987</v>
      </c>
      <c r="BB303" s="7">
        <v>2</v>
      </c>
      <c r="BC303" s="11">
        <f>VLOOKUP(Table2[[#This Row],[Total Position Race 5]],Races!$F$3:$G$30,2,0)</f>
        <v>22</v>
      </c>
      <c r="BD303" s="7" t="s">
        <v>2050</v>
      </c>
      <c r="BE303" s="11">
        <v>2</v>
      </c>
      <c r="BF303" s="7">
        <f>VLOOKUP(Table2[[#This Row],[Total Position Race 6]],Races!$F$3:$G$30,2,0)</f>
        <v>22</v>
      </c>
      <c r="BG303" s="11"/>
      <c r="BH303" s="7"/>
      <c r="BI303" s="11"/>
      <c r="BJ303" s="7"/>
      <c r="BK303" s="11"/>
      <c r="BL303" s="7"/>
      <c r="BM303" s="11"/>
      <c r="BN303" s="7"/>
      <c r="BO303" s="11"/>
      <c r="BP303" s="7"/>
      <c r="BQ303" s="11"/>
      <c r="BR303" s="7"/>
      <c r="BS303" s="11"/>
      <c r="BT303" s="7"/>
      <c r="BU303" s="11"/>
      <c r="BV30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303" s="9">
        <f>Table2[[#This Row],[Final Points race 1]]+Table2[[#This Row],[Final Points race 2]]+Table2[[#This Row],[Final POINTS Race 4 ]]+Table2[[#This Row],[Final POINTS Race 5]]+Table2[[#This Row],[Final POINTS Race 6]]</f>
        <v>78</v>
      </c>
      <c r="BX30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78</v>
      </c>
      <c r="CD303" s="42"/>
    </row>
    <row r="304" spans="1:82" ht="16.5" hidden="1" customHeight="1" thickBot="1">
      <c r="A304" s="6">
        <v>16</v>
      </c>
      <c r="B304" s="6" t="s">
        <v>9</v>
      </c>
      <c r="C304" s="185" t="s">
        <v>116</v>
      </c>
      <c r="D304" s="19">
        <v>37627</v>
      </c>
      <c r="E304" s="12" t="s">
        <v>85</v>
      </c>
      <c r="F304" s="6" t="s">
        <v>76</v>
      </c>
      <c r="G304" s="27" t="s">
        <v>13</v>
      </c>
      <c r="H304" s="191"/>
      <c r="I304" s="93" t="e">
        <f>VLOOKUP(Table2[[#This Row],[GCU Number]],'race 5'!$B$2:$G$48,1,0)</f>
        <v>#N/A</v>
      </c>
      <c r="J304" s="11"/>
      <c r="K304" s="40"/>
      <c r="L304" s="16"/>
      <c r="M304" s="11" t="e">
        <f>VLOOKUP(Table2[[#This Row],[LD Place Race1]],Races!$F$3:$G$30,2,0)</f>
        <v>#N/A</v>
      </c>
      <c r="N304" s="11"/>
      <c r="O304" s="11"/>
      <c r="P304" s="11" t="e">
        <f>VLOOKUP(Table2[[#This Row],[500m Place Race1]],Races!$F$3:$G$30,2,0)</f>
        <v>#N/A</v>
      </c>
      <c r="Q304" s="40"/>
      <c r="R304" s="16"/>
      <c r="S304" s="11" t="e">
        <f>VLOOKUP(Table2[[#This Row],[200m Place Race1]],Races!$F$3:$G$30,2,0)</f>
        <v>#N/A</v>
      </c>
      <c r="T304" s="40" t="e">
        <f>Table2[[#This Row],[200m Points1]]+Table2[[#This Row],[500m Points 1]]+Table2[[#This Row],[LD Points1]]</f>
        <v>#N/A</v>
      </c>
      <c r="U304" s="16"/>
      <c r="V304" s="8"/>
      <c r="W304" s="40"/>
      <c r="X304" s="16"/>
      <c r="Y304" s="7" t="e">
        <f>VLOOKUP(Table2[[#This Row],[LD Place Race 2]],Races!$F$3:$G$30,2,0)</f>
        <v>#N/A</v>
      </c>
      <c r="Z304" s="40"/>
      <c r="AA304" s="16"/>
      <c r="AB304" s="7" t="e">
        <f>VLOOKUP(Table2[[#This Row],[500m Place Race 2]],Races!$F$3:$G$30,2,0)</f>
        <v>#N/A</v>
      </c>
      <c r="AC304" s="40"/>
      <c r="AD304" s="16"/>
      <c r="AE304" s="7" t="e">
        <f>VLOOKUP(Table2[[#This Row],[200m Race 2 Place]],Races!$F$3:$G$30,2,0)</f>
        <v>#N/A</v>
      </c>
      <c r="AF304" s="11"/>
      <c r="AG304" s="40"/>
      <c r="AH304" s="16" t="e">
        <f>VLOOKUP(Table2[[#This Row],[100m Place Race 2]],Races!$F$3:$G$30,2,0)</f>
        <v>#N/A</v>
      </c>
      <c r="AI304" s="16" t="e">
        <f>Table2[[#This Row],[100m POINTS Race 2]]+Table2[[#This Row],[200m POINTS RACE 2]]+Table2[[#This Row],[500m Points Race 2]]+Table2[[#This Row],[LD Points Race 2]]</f>
        <v>#N/A</v>
      </c>
      <c r="AJ304" s="16"/>
      <c r="AK304" s="11"/>
      <c r="AL304" s="40"/>
      <c r="AM304" s="16"/>
      <c r="AN304" s="40"/>
      <c r="AO304" s="16"/>
      <c r="AP304" s="40"/>
      <c r="AQ304" s="16" t="e">
        <f>VLOOKUP(Table2[[#This Row],[500m Position]],Races!$F$3:$G$30,2,0)</f>
        <v>#N/A</v>
      </c>
      <c r="AR304" s="40"/>
      <c r="AS304" s="16"/>
      <c r="AT304" s="40" t="e">
        <f>VLOOKUP(Table2[[#This Row],[200m Position Race 4]],Races!$F$3:$G$30,2,0)</f>
        <v>#N/A</v>
      </c>
      <c r="AU304" s="16"/>
      <c r="AV304" s="40"/>
      <c r="AW304" s="16" t="e">
        <f>VLOOKUP(Table2[[#This Row],[100m Position Race 4 ]],Races!$F$3:$G$30,2,0)</f>
        <v>#N/A</v>
      </c>
      <c r="AX304" s="16" t="e">
        <f>Table2[[#This Row],[100m Points Race 4 ]]+Table2[[#This Row],[200m Points Race 4]]+Table2[[#This Row],[500m Points]]</f>
        <v>#N/A</v>
      </c>
      <c r="AY304" s="16"/>
      <c r="AZ304" s="16"/>
      <c r="BA304" s="40"/>
      <c r="BB304" s="40"/>
      <c r="BC304" s="16"/>
      <c r="BD304" s="40"/>
      <c r="BE304" s="16"/>
      <c r="BF304" s="40"/>
      <c r="BG304" s="16"/>
      <c r="BH304" s="40"/>
      <c r="BI304" s="16"/>
      <c r="BJ304" s="40"/>
      <c r="BK304" s="16"/>
      <c r="BL304" s="40"/>
      <c r="BM304" s="16"/>
      <c r="BN304" s="40"/>
      <c r="BO304" s="16"/>
      <c r="BP304" s="40"/>
      <c r="BQ304" s="16"/>
      <c r="BR304" s="40"/>
      <c r="BS304" s="16"/>
      <c r="BT304" s="40"/>
      <c r="BU304" s="16"/>
      <c r="BV30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04" s="9">
        <f>Table2[[#This Row],[Final Points race 1]]+Table2[[#This Row],[Final Points race 2]]+Table2[[#This Row],[Final POINTS Race 4 ]]+Table2[[#This Row],[Final POINTS Race 5]]+Table2[[#This Row],[Final POINTS Race 6]]</f>
        <v>0</v>
      </c>
      <c r="BX30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04" s="42"/>
    </row>
    <row r="305" spans="1:82" ht="16.5" hidden="1" customHeight="1" thickBot="1">
      <c r="A305" s="10">
        <v>16</v>
      </c>
      <c r="B305" s="94" t="s">
        <v>9</v>
      </c>
      <c r="C305" s="185" t="s">
        <v>720</v>
      </c>
      <c r="D305" s="19"/>
      <c r="E305" s="6" t="s">
        <v>76</v>
      </c>
      <c r="F305" s="6" t="s">
        <v>76</v>
      </c>
      <c r="G305" s="28" t="s">
        <v>604</v>
      </c>
      <c r="H305" s="191">
        <v>10372</v>
      </c>
      <c r="I305" s="93" t="e">
        <f>VLOOKUP(Table2[[#This Row],[GCU Number]],'race 5'!$B$2:$G$48,1,0)</f>
        <v>#N/A</v>
      </c>
      <c r="J305" s="11"/>
      <c r="K305" s="105"/>
      <c r="L305" s="100"/>
      <c r="M305" s="100" t="e">
        <f>VLOOKUP(Table2[[#This Row],[LD Place Race1]],Races!$F$3:$G$30,2,0)</f>
        <v>#N/A</v>
      </c>
      <c r="N305" s="100"/>
      <c r="O305" s="100"/>
      <c r="P305" s="100" t="e">
        <f>VLOOKUP(Table2[[#This Row],[500m Place Race1]],Races!$F$3:$G$30,2,0)</f>
        <v>#N/A</v>
      </c>
      <c r="Q305" s="105"/>
      <c r="R305" s="100"/>
      <c r="S305" s="100"/>
      <c r="T305" s="105" t="e">
        <f>Table2[[#This Row],[200m Points1]]+Table2[[#This Row],[500m Points 1]]+Table2[[#This Row],[LD Points1]]</f>
        <v>#N/A</v>
      </c>
      <c r="U305" s="100"/>
      <c r="V305" s="102"/>
      <c r="W305" s="105"/>
      <c r="X305" s="100"/>
      <c r="Y305" s="102" t="e">
        <f>VLOOKUP(Table2[[#This Row],[LD Place Race 2]],Races!$F$3:$G$30,2,0)</f>
        <v>#N/A</v>
      </c>
      <c r="Z305" s="105"/>
      <c r="AA305" s="100"/>
      <c r="AB305" s="102" t="e">
        <f>VLOOKUP(Table2[[#This Row],[500m Place Race 2]],Races!$F$3:$G$30,2,0)</f>
        <v>#N/A</v>
      </c>
      <c r="AC305" s="105"/>
      <c r="AD305" s="100"/>
      <c r="AE305" s="102" t="e">
        <f>VLOOKUP(Table2[[#This Row],[200m Race 2 Place]],Races!$F$3:$G$30,2,0)</f>
        <v>#N/A</v>
      </c>
      <c r="AF305" s="308"/>
      <c r="AG305" s="105"/>
      <c r="AH305" s="100" t="e">
        <f>VLOOKUP(Table2[[#This Row],[100m Place Race 2]],Races!$F$3:$G$30,2,0)</f>
        <v>#N/A</v>
      </c>
      <c r="AI305" s="100" t="e">
        <f>Table2[[#This Row],[100m POINTS Race 2]]+Table2[[#This Row],[200m POINTS RACE 2]]+Table2[[#This Row],[500m Points Race 2]]+Table2[[#This Row],[LD Points Race 2]]</f>
        <v>#N/A</v>
      </c>
      <c r="AJ305" s="100"/>
      <c r="AK305" s="103"/>
      <c r="AL305" s="105"/>
      <c r="AM305" s="100"/>
      <c r="AN305" s="105"/>
      <c r="AO305" s="100"/>
      <c r="AP305" s="105"/>
      <c r="AQ305" s="100" t="e">
        <f>VLOOKUP(Table2[[#This Row],[500m Position]],Races!$F$3:$G$30,2,0)</f>
        <v>#N/A</v>
      </c>
      <c r="AR305" s="105"/>
      <c r="AS305" s="100"/>
      <c r="AT305" s="105" t="e">
        <f>VLOOKUP(Table2[[#This Row],[200m Position Race 4]],Races!$F$3:$G$30,2,0)</f>
        <v>#N/A</v>
      </c>
      <c r="AU305" s="100"/>
      <c r="AV305" s="105"/>
      <c r="AW305" s="100" t="e">
        <f>VLOOKUP(Table2[[#This Row],[100m Position Race 4 ]],Races!$F$3:$G$30,2,0)</f>
        <v>#N/A</v>
      </c>
      <c r="AX305" s="100" t="e">
        <f>Table2[[#This Row],[100m Points Race 4 ]]+Table2[[#This Row],[200m Points Race 4]]+Table2[[#This Row],[500m Points]]</f>
        <v>#N/A</v>
      </c>
      <c r="AY305" s="100"/>
      <c r="AZ305" s="100"/>
      <c r="BA305" s="105"/>
      <c r="BB305" s="105"/>
      <c r="BC305" s="100"/>
      <c r="BD305" s="105"/>
      <c r="BE305" s="100"/>
      <c r="BF305" s="105"/>
      <c r="BG305" s="100"/>
      <c r="BH305" s="105"/>
      <c r="BI305" s="100"/>
      <c r="BJ305" s="105"/>
      <c r="BK305" s="100"/>
      <c r="BL305" s="105"/>
      <c r="BM305" s="100"/>
      <c r="BN305" s="105"/>
      <c r="BO305" s="100"/>
      <c r="BP305" s="105"/>
      <c r="BQ305" s="100"/>
      <c r="BR305" s="105"/>
      <c r="BS305" s="100"/>
      <c r="BT305" s="105"/>
      <c r="BU305" s="100"/>
      <c r="BV30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05" s="9">
        <f>Table2[[#This Row],[Final Points race 1]]+Table2[[#This Row],[Final Points race 2]]+Table2[[#This Row],[Final POINTS Race 4 ]]+Table2[[#This Row],[Final POINTS Race 5]]+Table2[[#This Row],[Final POINTS Race 6]]</f>
        <v>0</v>
      </c>
      <c r="BX30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05" s="42"/>
    </row>
    <row r="306" spans="1:82" ht="16.5" hidden="1" customHeight="1" thickBot="1">
      <c r="A306" s="6">
        <v>16</v>
      </c>
      <c r="B306" s="6" t="s">
        <v>9</v>
      </c>
      <c r="C306" s="185" t="s">
        <v>134</v>
      </c>
      <c r="D306" s="19">
        <v>37923</v>
      </c>
      <c r="E306" s="10" t="s">
        <v>467</v>
      </c>
      <c r="F306" s="6" t="s">
        <v>76</v>
      </c>
      <c r="G306" s="28" t="s">
        <v>11</v>
      </c>
      <c r="H306" s="191"/>
      <c r="I306" s="93" t="e">
        <f>VLOOKUP(Table2[[#This Row],[GCU Number]],'race 5'!$B$2:$G$48,1,0)</f>
        <v>#N/A</v>
      </c>
      <c r="J306" s="11"/>
      <c r="K306" s="40"/>
      <c r="L306" s="11"/>
      <c r="M306" s="11" t="e">
        <f>VLOOKUP(Table2[[#This Row],[LD Place Race1]],Races!$F$3:$G$30,2,0)</f>
        <v>#N/A</v>
      </c>
      <c r="N306" s="11"/>
      <c r="O306" s="11"/>
      <c r="P306" s="11" t="e">
        <f>VLOOKUP(Table2[[#This Row],[500m Place Race1]],Races!$F$3:$G$30,2,0)</f>
        <v>#N/A</v>
      </c>
      <c r="Q306" s="40"/>
      <c r="R306" s="11"/>
      <c r="S306" s="11" t="e">
        <f>VLOOKUP(Table2[[#This Row],[200m Place Race1]],Races!$F$3:$G$30,2,0)</f>
        <v>#N/A</v>
      </c>
      <c r="T306" s="40" t="e">
        <f>Table2[[#This Row],[200m Points1]]+Table2[[#This Row],[500m Points 1]]+Table2[[#This Row],[LD Points1]]</f>
        <v>#N/A</v>
      </c>
      <c r="U306" s="11"/>
      <c r="V306" s="8"/>
      <c r="W306" s="40"/>
      <c r="X306" s="7"/>
      <c r="Y306" s="11" t="e">
        <f>VLOOKUP(Table2[[#This Row],[LD Place Race 2]],Races!$F$3:$G$30,2,0)</f>
        <v>#N/A</v>
      </c>
      <c r="Z306" s="40"/>
      <c r="AA306" s="7"/>
      <c r="AB306" s="11" t="e">
        <f>VLOOKUP(Table2[[#This Row],[500m Place Race 2]],Races!$F$3:$G$30,2,0)</f>
        <v>#N/A</v>
      </c>
      <c r="AC306" s="40"/>
      <c r="AD306" s="7"/>
      <c r="AE306" s="11" t="e">
        <f>VLOOKUP(Table2[[#This Row],[200m Race 2 Place]],Races!$F$3:$G$30,2,0)</f>
        <v>#N/A</v>
      </c>
      <c r="AF306" s="11"/>
      <c r="AG306" s="40"/>
      <c r="AH306" s="11" t="e">
        <f>VLOOKUP(Table2[[#This Row],[100m Place Race 2]],Races!$F$3:$G$30,2,0)</f>
        <v>#N/A</v>
      </c>
      <c r="AI306" s="11" t="e">
        <f>Table2[[#This Row],[100m POINTS Race 2]]+Table2[[#This Row],[200m POINTS RACE 2]]+Table2[[#This Row],[500m Points Race 2]]+Table2[[#This Row],[LD Points Race 2]]</f>
        <v>#N/A</v>
      </c>
      <c r="AJ306" s="11"/>
      <c r="AK306" s="11"/>
      <c r="AL306" s="40"/>
      <c r="AM306" s="11"/>
      <c r="AN306" s="40"/>
      <c r="AO306" s="11"/>
      <c r="AP306" s="40"/>
      <c r="AQ306" s="11" t="e">
        <f>VLOOKUP(Table2[[#This Row],[500m Position]],Races!$F$3:$G$30,2,0)</f>
        <v>#N/A</v>
      </c>
      <c r="AR306" s="40"/>
      <c r="AS306" s="11"/>
      <c r="AT306" s="40" t="e">
        <f>VLOOKUP(Table2[[#This Row],[200m Position Race 4]],Races!$F$3:$G$30,2,0)</f>
        <v>#N/A</v>
      </c>
      <c r="AU306" s="11"/>
      <c r="AV306" s="40"/>
      <c r="AW306" s="11" t="e">
        <f>VLOOKUP(Table2[[#This Row],[100m Position Race 4 ]],Races!$F$3:$G$30,2,0)</f>
        <v>#N/A</v>
      </c>
      <c r="AX306" s="11" t="e">
        <f>Table2[[#This Row],[100m Points Race 4 ]]+Table2[[#This Row],[200m Points Race 4]]+Table2[[#This Row],[500m Points]]</f>
        <v>#N/A</v>
      </c>
      <c r="AY306" s="11"/>
      <c r="AZ306" s="11"/>
      <c r="BA306" s="40"/>
      <c r="BB306" s="40"/>
      <c r="BC306" s="11"/>
      <c r="BD306" s="40"/>
      <c r="BE306" s="11"/>
      <c r="BF306" s="40"/>
      <c r="BG306" s="11"/>
      <c r="BH306" s="40"/>
      <c r="BI306" s="11"/>
      <c r="BJ306" s="40"/>
      <c r="BK306" s="11"/>
      <c r="BL306" s="40"/>
      <c r="BM306" s="11"/>
      <c r="BN306" s="40"/>
      <c r="BO306" s="11"/>
      <c r="BP306" s="40"/>
      <c r="BQ306" s="11"/>
      <c r="BR306" s="40"/>
      <c r="BS306" s="11"/>
      <c r="BT306" s="40"/>
      <c r="BU306" s="11"/>
      <c r="BV30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06" s="9">
        <f>Table2[[#This Row],[Final Points race 1]]+Table2[[#This Row],[Final Points race 2]]+Table2[[#This Row],[Final POINTS Race 4 ]]+Table2[[#This Row],[Final POINTS Race 5]]+Table2[[#This Row],[Final POINTS Race 6]]</f>
        <v>0</v>
      </c>
      <c r="BX30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06" s="42"/>
    </row>
    <row r="307" spans="1:82" ht="16.5" hidden="1" customHeight="1" thickBot="1">
      <c r="A307" s="6">
        <v>16</v>
      </c>
      <c r="B307" s="6" t="s">
        <v>9</v>
      </c>
      <c r="C307" s="185" t="s">
        <v>324</v>
      </c>
      <c r="D307" s="19">
        <v>37930</v>
      </c>
      <c r="E307" s="10" t="s">
        <v>246</v>
      </c>
      <c r="F307" s="10" t="s">
        <v>76</v>
      </c>
      <c r="G307" s="29" t="s">
        <v>13</v>
      </c>
      <c r="H307" s="191"/>
      <c r="I307" s="93" t="e">
        <f>VLOOKUP(Table2[[#This Row],[GCU Number]],'race 5'!$B$2:$G$48,1,0)</f>
        <v>#N/A</v>
      </c>
      <c r="J307" s="11"/>
      <c r="K307" s="40"/>
      <c r="L307" s="11"/>
      <c r="M307" s="11" t="e">
        <f>VLOOKUP(Table2[[#This Row],[LD Place Race1]],Races!$F$3:$G$30,2,0)</f>
        <v>#N/A</v>
      </c>
      <c r="N307" s="11"/>
      <c r="O307" s="11"/>
      <c r="P307" s="11" t="e">
        <f>VLOOKUP(Table2[[#This Row],[500m Place Race1]],Races!$F$3:$G$30,2,0)</f>
        <v>#N/A</v>
      </c>
      <c r="Q307" s="40"/>
      <c r="R307" s="11"/>
      <c r="S307" s="11" t="e">
        <f>VLOOKUP(Table2[[#This Row],[200m Place Race1]],Races!$F$3:$G$30,2,0)</f>
        <v>#N/A</v>
      </c>
      <c r="T307" s="40" t="e">
        <f>Table2[[#This Row],[200m Points1]]+Table2[[#This Row],[500m Points 1]]+Table2[[#This Row],[LD Points1]]</f>
        <v>#N/A</v>
      </c>
      <c r="U307" s="11"/>
      <c r="V307" s="8"/>
      <c r="W307" s="40"/>
      <c r="X307" s="7"/>
      <c r="Y307" s="9" t="e">
        <f>VLOOKUP(Table2[[#This Row],[LD Place Race 2]],Races!$F$3:$G$30,2,0)</f>
        <v>#N/A</v>
      </c>
      <c r="Z307" s="40"/>
      <c r="AA307" s="7"/>
      <c r="AB307" s="9" t="e">
        <f>VLOOKUP(Table2[[#This Row],[500m Place Race 2]],Races!$F$3:$G$30,2,0)</f>
        <v>#N/A</v>
      </c>
      <c r="AC307" s="40"/>
      <c r="AD307" s="7"/>
      <c r="AE307" s="9" t="e">
        <f>VLOOKUP(Table2[[#This Row],[200m Race 2 Place]],Races!$F$3:$G$30,2,0)</f>
        <v>#N/A</v>
      </c>
      <c r="AF307" s="9"/>
      <c r="AG307" s="40"/>
      <c r="AH307" s="11" t="e">
        <f>VLOOKUP(Table2[[#This Row],[100m Place Race 2]],Races!$F$3:$G$30,2,0)</f>
        <v>#N/A</v>
      </c>
      <c r="AI307" s="11" t="e">
        <f>Table2[[#This Row],[100m POINTS Race 2]]+Table2[[#This Row],[200m POINTS RACE 2]]+Table2[[#This Row],[500m Points Race 2]]+Table2[[#This Row],[LD Points Race 2]]</f>
        <v>#N/A</v>
      </c>
      <c r="AJ307" s="11"/>
      <c r="AK307" s="9"/>
      <c r="AL307" s="40"/>
      <c r="AM307" s="11"/>
      <c r="AN307" s="40"/>
      <c r="AO307" s="11"/>
      <c r="AP307" s="40"/>
      <c r="AQ307" s="11" t="e">
        <f>VLOOKUP(Table2[[#This Row],[500m Position]],Races!$F$3:$G$30,2,0)</f>
        <v>#N/A</v>
      </c>
      <c r="AR307" s="40"/>
      <c r="AS307" s="11"/>
      <c r="AT307" s="40" t="e">
        <f>VLOOKUP(Table2[[#This Row],[200m Position Race 4]],Races!$F$3:$G$30,2,0)</f>
        <v>#N/A</v>
      </c>
      <c r="AU307" s="11"/>
      <c r="AV307" s="40"/>
      <c r="AW307" s="11" t="e">
        <f>VLOOKUP(Table2[[#This Row],[100m Position Race 4 ]],Races!$F$3:$G$30,2,0)</f>
        <v>#N/A</v>
      </c>
      <c r="AX307" s="11" t="e">
        <f>Table2[[#This Row],[100m Points Race 4 ]]+Table2[[#This Row],[200m Points Race 4]]+Table2[[#This Row],[500m Points]]</f>
        <v>#N/A</v>
      </c>
      <c r="AY307" s="11"/>
      <c r="AZ307" s="11"/>
      <c r="BA307" s="40"/>
      <c r="BB307" s="40"/>
      <c r="BC307" s="11"/>
      <c r="BD307" s="40"/>
      <c r="BE307" s="11"/>
      <c r="BF307" s="40"/>
      <c r="BG307" s="11"/>
      <c r="BH307" s="40"/>
      <c r="BI307" s="11"/>
      <c r="BJ307" s="40"/>
      <c r="BK307" s="11"/>
      <c r="BL307" s="40"/>
      <c r="BM307" s="11"/>
      <c r="BN307" s="40"/>
      <c r="BO307" s="11"/>
      <c r="BP307" s="40"/>
      <c r="BQ307" s="11"/>
      <c r="BR307" s="40"/>
      <c r="BS307" s="11"/>
      <c r="BT307" s="40"/>
      <c r="BU307" s="11"/>
      <c r="BV30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07" s="9">
        <f>Table2[[#This Row],[Final Points race 1]]+Table2[[#This Row],[Final Points race 2]]+Table2[[#This Row],[Final POINTS Race 4 ]]+Table2[[#This Row],[Final POINTS Race 5]]+Table2[[#This Row],[Final POINTS Race 6]]</f>
        <v>0</v>
      </c>
      <c r="BX30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07" s="42"/>
    </row>
    <row r="308" spans="1:82" ht="16.5" hidden="1" customHeight="1" thickBot="1">
      <c r="A308" s="6">
        <v>16</v>
      </c>
      <c r="B308" s="189" t="s">
        <v>9</v>
      </c>
      <c r="C308" s="185" t="s">
        <v>38</v>
      </c>
      <c r="D308" s="19">
        <v>37306</v>
      </c>
      <c r="E308" s="10" t="s">
        <v>76</v>
      </c>
      <c r="F308" s="10" t="s">
        <v>743</v>
      </c>
      <c r="G308" s="10" t="s">
        <v>13</v>
      </c>
      <c r="H308" s="201">
        <v>10165</v>
      </c>
      <c r="I308" s="93" t="e">
        <f>VLOOKUP(Table2[[#This Row],[GCU Number]],'race 5'!$B$2:$G$48,1,0)</f>
        <v>#N/A</v>
      </c>
      <c r="J308" s="11">
        <v>63</v>
      </c>
      <c r="K308" s="11"/>
      <c r="L308" s="11"/>
      <c r="M308" s="11" t="e">
        <f>VLOOKUP(Table2[[#This Row],[LD Place Race1]],Races!$F$3:$G$30,2,0)</f>
        <v>#N/A</v>
      </c>
      <c r="N308" s="11"/>
      <c r="O308" s="11"/>
      <c r="P308" s="11" t="e">
        <f>VLOOKUP(Table2[[#This Row],[500m Place Race1]],Races!$F$3:$G$30,2,0)</f>
        <v>#N/A</v>
      </c>
      <c r="Q308" s="11"/>
      <c r="R308" s="11"/>
      <c r="S308" s="11" t="e">
        <f>VLOOKUP(Table2[[#This Row],[200m Place Race1]],Races!$F$3:$G$30,2,0)</f>
        <v>#N/A</v>
      </c>
      <c r="T308" s="11" t="e">
        <f>Table2[[#This Row],[200m Points1]]+Table2[[#This Row],[500m Points 1]]+Table2[[#This Row],[LD Points1]]</f>
        <v>#N/A</v>
      </c>
      <c r="U308" s="11"/>
      <c r="V308" s="8"/>
      <c r="W308" s="11"/>
      <c r="X308" s="11"/>
      <c r="Y308" s="7" t="e">
        <f>VLOOKUP(Table2[[#This Row],[LD Place Race 2]],Races!$F$3:$G$30,2,0)</f>
        <v>#N/A</v>
      </c>
      <c r="Z308" s="11"/>
      <c r="AA308" s="11"/>
      <c r="AB308" s="7" t="e">
        <f>VLOOKUP(Table2[[#This Row],[500m Place Race 2]],Races!$F$3:$G$30,2,0)</f>
        <v>#N/A</v>
      </c>
      <c r="AC308" s="11"/>
      <c r="AD308" s="11"/>
      <c r="AE308" s="7" t="e">
        <f>VLOOKUP(Table2[[#This Row],[200m Race 2 Place]],Races!$F$3:$G$30,2,0)</f>
        <v>#N/A</v>
      </c>
      <c r="AF308" s="9"/>
      <c r="AG308" s="11"/>
      <c r="AH308" s="11" t="e">
        <f>VLOOKUP(Table2[[#This Row],[100m Place Race 2]],Races!$F$3:$G$30,2,0)</f>
        <v>#N/A</v>
      </c>
      <c r="AI308" s="11" t="e">
        <f>Table2[[#This Row],[100m POINTS Race 2]]+Table2[[#This Row],[200m POINTS RACE 2]]+Table2[[#This Row],[500m Points Race 2]]+Table2[[#This Row],[LD Points Race 2]]</f>
        <v>#N/A</v>
      </c>
      <c r="AJ308" s="11"/>
      <c r="AK308" s="11"/>
      <c r="AL308" s="11"/>
      <c r="AM308" s="11"/>
      <c r="AN308" s="11"/>
      <c r="AO308" s="11"/>
      <c r="AP308" s="11"/>
      <c r="AQ308" s="11" t="e">
        <f>VLOOKUP(Table2[[#This Row],[500m Position]],Races!$F$3:$G$30,2,0)</f>
        <v>#N/A</v>
      </c>
      <c r="AR308" s="11"/>
      <c r="AS308" s="11"/>
      <c r="AT308" s="11" t="e">
        <f>VLOOKUP(Table2[[#This Row],[200m Position Race 4]],Races!$F$3:$G$30,2,0)</f>
        <v>#N/A</v>
      </c>
      <c r="AU308" s="11"/>
      <c r="AV308" s="11"/>
      <c r="AW308" s="11" t="e">
        <f>VLOOKUP(Table2[[#This Row],[100m Position Race 4 ]],Races!$F$3:$G$30,2,0)</f>
        <v>#N/A</v>
      </c>
      <c r="AX308" s="11" t="e">
        <f>Table2[[#This Row],[100m Points Race 4 ]]+Table2[[#This Row],[200m Points Race 4]]+Table2[[#This Row],[500m Points]]</f>
        <v>#N/A</v>
      </c>
      <c r="AY308" s="11"/>
      <c r="AZ308" s="11"/>
      <c r="BA308" s="11"/>
      <c r="BB308" s="11"/>
      <c r="BC308" s="11"/>
      <c r="BD308" s="11"/>
      <c r="BE308" s="11"/>
      <c r="BF308" s="11"/>
      <c r="BG308" s="11"/>
      <c r="BH308" s="11"/>
      <c r="BI308" s="11"/>
      <c r="BJ308" s="11"/>
      <c r="BK308" s="11"/>
      <c r="BL308" s="11"/>
      <c r="BM308" s="11"/>
      <c r="BN308" s="11"/>
      <c r="BO308" s="11"/>
      <c r="BP308" s="11"/>
      <c r="BQ308" s="11"/>
      <c r="BR308" s="11"/>
      <c r="BS308" s="11"/>
      <c r="BT308" s="11"/>
      <c r="BU308" s="11"/>
      <c r="BV30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08" s="9">
        <f>Table2[[#This Row],[Final Points race 1]]+Table2[[#This Row],[Final Points race 2]]+Table2[[#This Row],[Final POINTS Race 4 ]]+Table2[[#This Row],[Final POINTS Race 5]]+Table2[[#This Row],[Final POINTS Race 6]]</f>
        <v>0</v>
      </c>
      <c r="BX30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08" s="42"/>
    </row>
    <row r="309" spans="1:82" ht="16.5" hidden="1" customHeight="1" thickBot="1">
      <c r="A309" s="6">
        <v>16</v>
      </c>
      <c r="B309" s="189" t="s">
        <v>9</v>
      </c>
      <c r="C309" s="185" t="s">
        <v>507</v>
      </c>
      <c r="D309" s="19">
        <v>37391</v>
      </c>
      <c r="E309" s="124" t="s">
        <v>76</v>
      </c>
      <c r="F309" s="124" t="s">
        <v>506</v>
      </c>
      <c r="G309" s="28" t="s">
        <v>44</v>
      </c>
      <c r="H309" s="202" t="s">
        <v>432</v>
      </c>
      <c r="I309" s="93" t="e">
        <f>VLOOKUP(Table2[[#This Row],[GCU Number]],'race 5'!$B$2:$G$48,1,0)</f>
        <v>#N/A</v>
      </c>
      <c r="J309" s="11">
        <v>193</v>
      </c>
      <c r="K309" s="85"/>
      <c r="L309" s="11"/>
      <c r="M309" s="11" t="e">
        <f>VLOOKUP(Table2[[#This Row],[LD Place Race1]],Races!$F$3:$G$30,2,0)</f>
        <v>#N/A</v>
      </c>
      <c r="N309" s="11"/>
      <c r="O309" s="11"/>
      <c r="P309" s="11" t="e">
        <f>VLOOKUP(Table2[[#This Row],[500m Place Race1]],Races!$F$3:$G$30,2,0)</f>
        <v>#N/A</v>
      </c>
      <c r="Q309" s="85"/>
      <c r="R309" s="11"/>
      <c r="S309" s="11" t="e">
        <f>VLOOKUP(Table2[[#This Row],[200m Place Race1]],Races!$F$3:$G$30,2,0)</f>
        <v>#N/A</v>
      </c>
      <c r="T309" s="85" t="e">
        <f>Table2[[#This Row],[200m Points1]]+Table2[[#This Row],[500m Points 1]]+Table2[[#This Row],[LD Points1]]</f>
        <v>#N/A</v>
      </c>
      <c r="U309" s="11"/>
      <c r="V309" s="8"/>
      <c r="W309" s="85"/>
      <c r="X309" s="11"/>
      <c r="Y309" s="8" t="e">
        <f>VLOOKUP(Table2[[#This Row],[LD Place Race 2]],Races!$F$3:$G$30,2,0)</f>
        <v>#N/A</v>
      </c>
      <c r="Z309" s="85"/>
      <c r="AA309" s="11"/>
      <c r="AB309" s="8" t="e">
        <f>VLOOKUP(Table2[[#This Row],[500m Place Race 2]],Races!$F$3:$G$30,2,0)</f>
        <v>#N/A</v>
      </c>
      <c r="AC309" s="85"/>
      <c r="AD309" s="11"/>
      <c r="AE309" s="8" t="e">
        <f>VLOOKUP(Table2[[#This Row],[200m Race 2 Place]],Races!$F$3:$G$30,2,0)</f>
        <v>#N/A</v>
      </c>
      <c r="AF309" s="9"/>
      <c r="AG309" s="85"/>
      <c r="AH309" s="11" t="e">
        <f>VLOOKUP(Table2[[#This Row],[100m Place Race 2]],Races!$F$3:$G$30,2,0)</f>
        <v>#N/A</v>
      </c>
      <c r="AI309" s="11" t="e">
        <f>Table2[[#This Row],[100m POINTS Race 2]]+Table2[[#This Row],[200m POINTS RACE 2]]+Table2[[#This Row],[500m Points Race 2]]+Table2[[#This Row],[LD Points Race 2]]</f>
        <v>#N/A</v>
      </c>
      <c r="AJ309" s="11"/>
      <c r="AK309" s="9"/>
      <c r="AL309" s="85"/>
      <c r="AM309" s="11"/>
      <c r="AN309" s="85"/>
      <c r="AO309" s="11"/>
      <c r="AP309" s="85"/>
      <c r="AQ309" s="11" t="e">
        <f>VLOOKUP(Table2[[#This Row],[500m Position]],Races!$F$3:$G$30,2,0)</f>
        <v>#N/A</v>
      </c>
      <c r="AR309" s="85"/>
      <c r="AS309" s="11"/>
      <c r="AT309" s="85" t="e">
        <f>VLOOKUP(Table2[[#This Row],[200m Position Race 4]],Races!$F$3:$G$30,2,0)</f>
        <v>#N/A</v>
      </c>
      <c r="AU309" s="11"/>
      <c r="AV309" s="85"/>
      <c r="AW309" s="11" t="e">
        <f>VLOOKUP(Table2[[#This Row],[100m Position Race 4 ]],Races!$F$3:$G$30,2,0)</f>
        <v>#N/A</v>
      </c>
      <c r="AX309" s="11" t="e">
        <f>Table2[[#This Row],[100m Points Race 4 ]]+Table2[[#This Row],[200m Points Race 4]]+Table2[[#This Row],[500m Points]]</f>
        <v>#N/A</v>
      </c>
      <c r="AY309" s="11"/>
      <c r="AZ309" s="11"/>
      <c r="BA309" s="85"/>
      <c r="BB309" s="85"/>
      <c r="BC309" s="11"/>
      <c r="BD309" s="85"/>
      <c r="BE309" s="11"/>
      <c r="BF309" s="85"/>
      <c r="BG309" s="11"/>
      <c r="BH309" s="85"/>
      <c r="BI309" s="11"/>
      <c r="BJ309" s="85"/>
      <c r="BK309" s="11"/>
      <c r="BL309" s="85"/>
      <c r="BM309" s="11"/>
      <c r="BN309" s="85"/>
      <c r="BO309" s="11"/>
      <c r="BP309" s="85"/>
      <c r="BQ309" s="11"/>
      <c r="BR309" s="85"/>
      <c r="BS309" s="11"/>
      <c r="BT309" s="85"/>
      <c r="BU309" s="11"/>
      <c r="BV30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09" s="9">
        <f>Table2[[#This Row],[Final Points race 1]]+Table2[[#This Row],[Final Points race 2]]+Table2[[#This Row],[Final POINTS Race 4 ]]+Table2[[#This Row],[Final POINTS Race 5]]+Table2[[#This Row],[Final POINTS Race 6]]</f>
        <v>0</v>
      </c>
      <c r="BX30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0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0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09" s="42"/>
    </row>
    <row r="310" spans="1:82" ht="16.5" hidden="1" customHeight="1" thickBot="1">
      <c r="A310" s="6">
        <v>16</v>
      </c>
      <c r="B310" s="6" t="s">
        <v>9</v>
      </c>
      <c r="C310" s="185" t="s">
        <v>254</v>
      </c>
      <c r="D310" s="19">
        <v>37964</v>
      </c>
      <c r="E310" s="10" t="s">
        <v>76</v>
      </c>
      <c r="F310" s="64" t="s">
        <v>737</v>
      </c>
      <c r="G310" s="10" t="s">
        <v>75</v>
      </c>
      <c r="H310" s="201">
        <v>3796</v>
      </c>
      <c r="I310" s="93" t="e">
        <f>VLOOKUP(Table2[[#This Row],[GCU Number]],'race 5'!$B$2:$G$48,1,0)</f>
        <v>#N/A</v>
      </c>
      <c r="J310" s="11">
        <v>54</v>
      </c>
      <c r="K310" s="7"/>
      <c r="L310" s="11"/>
      <c r="M310" s="11" t="e">
        <f>VLOOKUP(Table2[[#This Row],[LD Place Race1]],Races!$F$3:$G$30,2,0)</f>
        <v>#N/A</v>
      </c>
      <c r="N310" s="11"/>
      <c r="O310" s="11"/>
      <c r="P310" s="11" t="e">
        <f>VLOOKUP(Table2[[#This Row],[500m Place Race1]],Races!$F$3:$G$30,2,0)</f>
        <v>#N/A</v>
      </c>
      <c r="Q310" s="7"/>
      <c r="R310" s="11"/>
      <c r="S310" s="11" t="e">
        <f>VLOOKUP(Table2[[#This Row],[200m Place Race1]],Races!$F$3:$G$30,2,0)</f>
        <v>#N/A</v>
      </c>
      <c r="T310" s="7" t="e">
        <f>Table2[[#This Row],[200m Points1]]+Table2[[#This Row],[500m Points 1]]+Table2[[#This Row],[LD Points1]]</f>
        <v>#N/A</v>
      </c>
      <c r="U310" s="11"/>
      <c r="V310" s="8"/>
      <c r="W310" s="7"/>
      <c r="X310" s="11"/>
      <c r="Y310" s="7" t="e">
        <f>VLOOKUP(Table2[[#This Row],[LD Place Race 2]],Races!$F$3:$G$30,2,0)</f>
        <v>#N/A</v>
      </c>
      <c r="Z310" s="7"/>
      <c r="AA310" s="11"/>
      <c r="AB310" s="7" t="e">
        <f>VLOOKUP(Table2[[#This Row],[500m Place Race 2]],Races!$F$3:$G$30,2,0)</f>
        <v>#N/A</v>
      </c>
      <c r="AC310" s="7"/>
      <c r="AD310" s="11"/>
      <c r="AE310" s="7" t="e">
        <f>VLOOKUP(Table2[[#This Row],[200m Race 2 Place]],Races!$F$3:$G$30,2,0)</f>
        <v>#N/A</v>
      </c>
      <c r="AF310" s="11"/>
      <c r="AG310" s="7"/>
      <c r="AH310" s="11" t="e">
        <f>VLOOKUP(Table2[[#This Row],[100m Place Race 2]],Races!$F$3:$G$30,2,0)</f>
        <v>#N/A</v>
      </c>
      <c r="AI310" s="11" t="e">
        <f>Table2[[#This Row],[100m POINTS Race 2]]+Table2[[#This Row],[200m POINTS RACE 2]]+Table2[[#This Row],[500m Points Race 2]]+Table2[[#This Row],[LD Points Race 2]]</f>
        <v>#N/A</v>
      </c>
      <c r="AJ310" s="11"/>
      <c r="AK310" s="11"/>
      <c r="AL310" s="7"/>
      <c r="AM310" s="11"/>
      <c r="AN310" s="7"/>
      <c r="AO310" s="11"/>
      <c r="AP310" s="7"/>
      <c r="AQ310" s="11" t="e">
        <f>VLOOKUP(Table2[[#This Row],[500m Position]],Races!$F$3:$G$30,2,0)</f>
        <v>#N/A</v>
      </c>
      <c r="AR310" s="7"/>
      <c r="AS310" s="11"/>
      <c r="AT310" s="7" t="e">
        <f>VLOOKUP(Table2[[#This Row],[200m Position Race 4]],Races!$F$3:$G$30,2,0)</f>
        <v>#N/A</v>
      </c>
      <c r="AU310" s="11"/>
      <c r="AV310" s="7"/>
      <c r="AW310" s="11" t="e">
        <f>VLOOKUP(Table2[[#This Row],[100m Position Race 4 ]],Races!$F$3:$G$30,2,0)</f>
        <v>#N/A</v>
      </c>
      <c r="AX310" s="11" t="e">
        <f>Table2[[#This Row],[100m Points Race 4 ]]+Table2[[#This Row],[200m Points Race 4]]+Table2[[#This Row],[500m Points]]</f>
        <v>#N/A</v>
      </c>
      <c r="AY310" s="11"/>
      <c r="AZ310" s="11"/>
      <c r="BA310" s="7"/>
      <c r="BB310" s="7"/>
      <c r="BC310" s="11"/>
      <c r="BD310" s="7"/>
      <c r="BE310" s="11"/>
      <c r="BF310" s="7"/>
      <c r="BG310" s="11"/>
      <c r="BH310" s="7"/>
      <c r="BI310" s="11"/>
      <c r="BJ310" s="7"/>
      <c r="BK310" s="11"/>
      <c r="BL310" s="7"/>
      <c r="BM310" s="11"/>
      <c r="BN310" s="7"/>
      <c r="BO310" s="11"/>
      <c r="BP310" s="7"/>
      <c r="BQ310" s="11"/>
      <c r="BR310" s="7"/>
      <c r="BS310" s="11"/>
      <c r="BT310" s="7"/>
      <c r="BU310" s="11"/>
      <c r="BV31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10" s="9">
        <f>Table2[[#This Row],[Final Points race 1]]+Table2[[#This Row],[Final Points race 2]]+Table2[[#This Row],[Final POINTS Race 4 ]]+Table2[[#This Row],[Final POINTS Race 5]]+Table2[[#This Row],[Final POINTS Race 6]]</f>
        <v>0</v>
      </c>
      <c r="BX31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10" s="42"/>
    </row>
    <row r="311" spans="1:82" ht="16.5" hidden="1" customHeight="1" thickBot="1">
      <c r="A311" s="6">
        <v>16</v>
      </c>
      <c r="B311" s="6" t="s">
        <v>9</v>
      </c>
      <c r="C311" s="185" t="s">
        <v>39</v>
      </c>
      <c r="D311" s="19">
        <v>37368</v>
      </c>
      <c r="E311" s="6" t="s">
        <v>76</v>
      </c>
      <c r="F311" s="10" t="s">
        <v>12</v>
      </c>
      <c r="G311" s="10" t="s">
        <v>13</v>
      </c>
      <c r="H311" s="191">
        <v>1057</v>
      </c>
      <c r="I311" s="93" t="e">
        <f>VLOOKUP(Table2[[#This Row],[GCU Number]],'race 5'!$B$2:$G$48,1,0)</f>
        <v>#N/A</v>
      </c>
      <c r="J311" s="11"/>
      <c r="K311" s="40"/>
      <c r="L311" s="11"/>
      <c r="M311" s="11" t="e">
        <f>VLOOKUP(Table2[[#This Row],[LD Place Race1]],Races!$F$3:$G$30,2,0)</f>
        <v>#N/A</v>
      </c>
      <c r="N311" s="11"/>
      <c r="O311" s="11"/>
      <c r="P311" s="11" t="e">
        <f>VLOOKUP(Table2[[#This Row],[500m Place Race1]],Races!$F$3:$G$30,2,0)</f>
        <v>#N/A</v>
      </c>
      <c r="Q311" s="40"/>
      <c r="R311" s="11"/>
      <c r="S311" s="11" t="e">
        <f>VLOOKUP(Table2[[#This Row],[200m Place Race1]],Races!$F$3:$G$30,2,0)</f>
        <v>#N/A</v>
      </c>
      <c r="T311" s="40" t="e">
        <f>Table2[[#This Row],[200m Points1]]+Table2[[#This Row],[500m Points 1]]+Table2[[#This Row],[LD Points1]]</f>
        <v>#N/A</v>
      </c>
      <c r="U311" s="11"/>
      <c r="V311" s="8"/>
      <c r="W311" s="40"/>
      <c r="X311" s="11"/>
      <c r="Y311" s="7" t="e">
        <f>VLOOKUP(Table2[[#This Row],[LD Place Race 2]],Races!$F$3:$G$30,2,0)</f>
        <v>#N/A</v>
      </c>
      <c r="Z311" s="40"/>
      <c r="AA311" s="11"/>
      <c r="AB311" s="7" t="e">
        <f>VLOOKUP(Table2[[#This Row],[500m Place Race 2]],Races!$F$3:$G$30,2,0)</f>
        <v>#N/A</v>
      </c>
      <c r="AC311" s="40"/>
      <c r="AD311" s="11"/>
      <c r="AE311" s="7" t="e">
        <f>VLOOKUP(Table2[[#This Row],[200m Race 2 Place]],Races!$F$3:$G$30,2,0)</f>
        <v>#N/A</v>
      </c>
      <c r="AF311" s="11"/>
      <c r="AG311" s="40"/>
      <c r="AH311" s="11" t="e">
        <f>VLOOKUP(Table2[[#This Row],[100m Place Race 2]],Races!$F$3:$G$30,2,0)</f>
        <v>#N/A</v>
      </c>
      <c r="AI311" s="11" t="e">
        <f>Table2[[#This Row],[100m POINTS Race 2]]+Table2[[#This Row],[200m POINTS RACE 2]]+Table2[[#This Row],[500m Points Race 2]]+Table2[[#This Row],[LD Points Race 2]]</f>
        <v>#N/A</v>
      </c>
      <c r="AJ311" s="11"/>
      <c r="AK311" s="11"/>
      <c r="AL311" s="40"/>
      <c r="AM311" s="11"/>
      <c r="AN311" s="40"/>
      <c r="AO311" s="11"/>
      <c r="AP311" s="40"/>
      <c r="AQ311" s="11" t="e">
        <f>VLOOKUP(Table2[[#This Row],[500m Position]],Races!$F$3:$G$30,2,0)</f>
        <v>#N/A</v>
      </c>
      <c r="AR311" s="40"/>
      <c r="AS311" s="11"/>
      <c r="AT311" s="40" t="e">
        <f>VLOOKUP(Table2[[#This Row],[200m Position Race 4]],Races!$F$3:$G$30,2,0)</f>
        <v>#N/A</v>
      </c>
      <c r="AU311" s="11"/>
      <c r="AV311" s="40"/>
      <c r="AW311" s="11" t="e">
        <f>VLOOKUP(Table2[[#This Row],[100m Position Race 4 ]],Races!$F$3:$G$30,2,0)</f>
        <v>#N/A</v>
      </c>
      <c r="AX311" s="11" t="e">
        <f>Table2[[#This Row],[100m Points Race 4 ]]+Table2[[#This Row],[200m Points Race 4]]+Table2[[#This Row],[500m Points]]</f>
        <v>#N/A</v>
      </c>
      <c r="AY311" s="11"/>
      <c r="AZ311" s="11"/>
      <c r="BA311" s="40"/>
      <c r="BB311" s="40"/>
      <c r="BC311" s="11"/>
      <c r="BD311" s="40"/>
      <c r="BE311" s="11"/>
      <c r="BF311" s="40"/>
      <c r="BG311" s="11"/>
      <c r="BH311" s="40"/>
      <c r="BI311" s="11"/>
      <c r="BJ311" s="40"/>
      <c r="BK311" s="11"/>
      <c r="BL311" s="40"/>
      <c r="BM311" s="11"/>
      <c r="BN311" s="40"/>
      <c r="BO311" s="11"/>
      <c r="BP311" s="40"/>
      <c r="BQ311" s="11"/>
      <c r="BR311" s="40"/>
      <c r="BS311" s="11"/>
      <c r="BT311" s="40"/>
      <c r="BU311" s="11"/>
      <c r="BV31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11" s="9">
        <f>Table2[[#This Row],[Final Points race 1]]+Table2[[#This Row],[Final Points race 2]]+Table2[[#This Row],[Final POINTS Race 4 ]]+Table2[[#This Row],[Final POINTS Race 5]]+Table2[[#This Row],[Final POINTS Race 6]]</f>
        <v>0</v>
      </c>
      <c r="BX31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11" s="42"/>
    </row>
    <row r="312" spans="1:82" ht="16.5" hidden="1" customHeight="1" thickBot="1">
      <c r="A312" s="6">
        <v>16</v>
      </c>
      <c r="B312" s="6" t="s">
        <v>9</v>
      </c>
      <c r="C312" s="185" t="s">
        <v>279</v>
      </c>
      <c r="D312" s="19">
        <v>37265</v>
      </c>
      <c r="E312" s="10" t="s">
        <v>76</v>
      </c>
      <c r="F312" s="10" t="s">
        <v>76</v>
      </c>
      <c r="G312" s="29" t="s">
        <v>11</v>
      </c>
      <c r="H312" s="191"/>
      <c r="I312" s="93" t="e">
        <f>VLOOKUP(Table2[[#This Row],[GCU Number]],'race 5'!$B$2:$G$48,1,0)</f>
        <v>#N/A</v>
      </c>
      <c r="J312" s="11"/>
      <c r="K312" s="40"/>
      <c r="L312" s="11"/>
      <c r="M312" s="11" t="e">
        <f>VLOOKUP(Table2[[#This Row],[LD Place Race1]],Races!$F$3:$G$30,2,0)</f>
        <v>#N/A</v>
      </c>
      <c r="N312" s="11"/>
      <c r="O312" s="11"/>
      <c r="P312" s="11" t="e">
        <f>VLOOKUP(Table2[[#This Row],[500m Place Race1]],Races!$F$3:$G$30,2,0)</f>
        <v>#N/A</v>
      </c>
      <c r="Q312" s="40"/>
      <c r="R312" s="11"/>
      <c r="S312" s="11" t="e">
        <f>VLOOKUP(Table2[[#This Row],[200m Place Race1]],Races!$F$3:$G$30,2,0)</f>
        <v>#N/A</v>
      </c>
      <c r="T312" s="40" t="e">
        <f>Table2[[#This Row],[200m Points1]]+Table2[[#This Row],[500m Points 1]]+Table2[[#This Row],[LD Points1]]</f>
        <v>#N/A</v>
      </c>
      <c r="U312" s="11"/>
      <c r="V312" s="8"/>
      <c r="W312" s="40"/>
      <c r="X312" s="11"/>
      <c r="Y312" s="8" t="e">
        <f>VLOOKUP(Table2[[#This Row],[LD Place Race 2]],Races!$F$3:$G$30,2,0)</f>
        <v>#N/A</v>
      </c>
      <c r="Z312" s="40"/>
      <c r="AA312" s="11"/>
      <c r="AB312" s="8" t="e">
        <f>VLOOKUP(Table2[[#This Row],[500m Place Race 2]],Races!$F$3:$G$30,2,0)</f>
        <v>#N/A</v>
      </c>
      <c r="AC312" s="40"/>
      <c r="AD312" s="11"/>
      <c r="AE312" s="8" t="e">
        <f>VLOOKUP(Table2[[#This Row],[200m Race 2 Place]],Races!$F$3:$G$30,2,0)</f>
        <v>#N/A</v>
      </c>
      <c r="AF312" s="9"/>
      <c r="AG312" s="40"/>
      <c r="AH312" s="11" t="e">
        <f>VLOOKUP(Table2[[#This Row],[100m Place Race 2]],Races!$F$3:$G$30,2,0)</f>
        <v>#N/A</v>
      </c>
      <c r="AI312" s="11" t="e">
        <f>Table2[[#This Row],[100m POINTS Race 2]]+Table2[[#This Row],[200m POINTS RACE 2]]+Table2[[#This Row],[500m Points Race 2]]+Table2[[#This Row],[LD Points Race 2]]</f>
        <v>#N/A</v>
      </c>
      <c r="AJ312" s="11"/>
      <c r="AK312" s="9"/>
      <c r="AL312" s="40"/>
      <c r="AM312" s="11"/>
      <c r="AN312" s="40"/>
      <c r="AO312" s="11"/>
      <c r="AP312" s="40"/>
      <c r="AQ312" s="11" t="e">
        <f>VLOOKUP(Table2[[#This Row],[500m Position]],Races!$F$3:$G$30,2,0)</f>
        <v>#N/A</v>
      </c>
      <c r="AR312" s="40"/>
      <c r="AS312" s="11"/>
      <c r="AT312" s="40" t="e">
        <f>VLOOKUP(Table2[[#This Row],[200m Position Race 4]],Races!$F$3:$G$30,2,0)</f>
        <v>#N/A</v>
      </c>
      <c r="AU312" s="11"/>
      <c r="AV312" s="40"/>
      <c r="AW312" s="11" t="e">
        <f>VLOOKUP(Table2[[#This Row],[100m Position Race 4 ]],Races!$F$3:$G$30,2,0)</f>
        <v>#N/A</v>
      </c>
      <c r="AX312" s="11" t="e">
        <f>Table2[[#This Row],[100m Points Race 4 ]]+Table2[[#This Row],[200m Points Race 4]]+Table2[[#This Row],[500m Points]]</f>
        <v>#N/A</v>
      </c>
      <c r="AY312" s="11"/>
      <c r="AZ312" s="11"/>
      <c r="BA312" s="40"/>
      <c r="BB312" s="40"/>
      <c r="BC312" s="11"/>
      <c r="BD312" s="40"/>
      <c r="BE312" s="11"/>
      <c r="BF312" s="40"/>
      <c r="BG312" s="11"/>
      <c r="BH312" s="40"/>
      <c r="BI312" s="11"/>
      <c r="BJ312" s="40"/>
      <c r="BK312" s="11"/>
      <c r="BL312" s="40"/>
      <c r="BM312" s="11"/>
      <c r="BN312" s="40"/>
      <c r="BO312" s="11"/>
      <c r="BP312" s="40"/>
      <c r="BQ312" s="11"/>
      <c r="BR312" s="40"/>
      <c r="BS312" s="11"/>
      <c r="BT312" s="40"/>
      <c r="BU312" s="11"/>
      <c r="BV31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12" s="9">
        <f>Table2[[#This Row],[Final Points race 1]]+Table2[[#This Row],[Final Points race 2]]+Table2[[#This Row],[Final POINTS Race 4 ]]+Table2[[#This Row],[Final POINTS Race 5]]+Table2[[#This Row],[Final POINTS Race 6]]</f>
        <v>0</v>
      </c>
      <c r="BX31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12" s="42"/>
    </row>
    <row r="313" spans="1:82" ht="16.5" hidden="1" customHeight="1" thickBot="1">
      <c r="A313" s="6">
        <v>16</v>
      </c>
      <c r="B313" s="6" t="s">
        <v>9</v>
      </c>
      <c r="C313" s="185" t="s">
        <v>210</v>
      </c>
      <c r="D313" s="19">
        <v>37265</v>
      </c>
      <c r="E313" s="10" t="s">
        <v>76</v>
      </c>
      <c r="F313" s="124" t="s">
        <v>739</v>
      </c>
      <c r="G313" s="29" t="s">
        <v>11</v>
      </c>
      <c r="H313" s="191">
        <v>3783</v>
      </c>
      <c r="I313" s="93" t="e">
        <f>VLOOKUP(Table2[[#This Row],[GCU Number]],'race 5'!$B$2:$G$48,1,0)</f>
        <v>#N/A</v>
      </c>
      <c r="J313" s="37" t="s">
        <v>481</v>
      </c>
      <c r="K313" s="40"/>
      <c r="L313" s="11"/>
      <c r="M313" s="11" t="e">
        <f>VLOOKUP(Table2[[#This Row],[LD Place Race1]],Races!$F$3:$G$30,2,0)</f>
        <v>#N/A</v>
      </c>
      <c r="N313" s="11"/>
      <c r="O313" s="11"/>
      <c r="P313" s="11" t="e">
        <f>VLOOKUP(Table2[[#This Row],[500m Place Race1]],Races!$F$3:$G$30,2,0)</f>
        <v>#N/A</v>
      </c>
      <c r="Q313" s="40"/>
      <c r="R313" s="11"/>
      <c r="S313" s="11" t="e">
        <f>VLOOKUP(Table2[[#This Row],[200m Place Race1]],Races!$F$3:$G$30,2,0)</f>
        <v>#N/A</v>
      </c>
      <c r="T313" s="40" t="e">
        <f>Table2[[#This Row],[200m Points1]]+Table2[[#This Row],[500m Points 1]]+Table2[[#This Row],[LD Points1]]</f>
        <v>#N/A</v>
      </c>
      <c r="U313" s="11"/>
      <c r="V313" s="8"/>
      <c r="W313" s="40"/>
      <c r="X313" s="11"/>
      <c r="Y313" s="7" t="e">
        <f>VLOOKUP(Table2[[#This Row],[LD Place Race 2]],Races!$F$3:$G$30,2,0)</f>
        <v>#N/A</v>
      </c>
      <c r="Z313" s="40"/>
      <c r="AA313" s="11"/>
      <c r="AB313" s="7" t="e">
        <f>VLOOKUP(Table2[[#This Row],[500m Place Race 2]],Races!$F$3:$G$30,2,0)</f>
        <v>#N/A</v>
      </c>
      <c r="AC313" s="40"/>
      <c r="AD313" s="11"/>
      <c r="AE313" s="7" t="e">
        <f>VLOOKUP(Table2[[#This Row],[200m Race 2 Place]],Races!$F$3:$G$30,2,0)</f>
        <v>#N/A</v>
      </c>
      <c r="AF313" s="11"/>
      <c r="AG313" s="40"/>
      <c r="AH313" s="11" t="e">
        <f>VLOOKUP(Table2[[#This Row],[100m Place Race 2]],Races!$F$3:$G$30,2,0)</f>
        <v>#N/A</v>
      </c>
      <c r="AI313" s="11" t="e">
        <f>Table2[[#This Row],[100m POINTS Race 2]]+Table2[[#This Row],[200m POINTS RACE 2]]+Table2[[#This Row],[500m Points Race 2]]+Table2[[#This Row],[LD Points Race 2]]</f>
        <v>#N/A</v>
      </c>
      <c r="AJ313" s="11"/>
      <c r="AK313" s="11"/>
      <c r="AL313" s="40"/>
      <c r="AM313" s="11"/>
      <c r="AN313" s="40"/>
      <c r="AO313" s="11"/>
      <c r="AP313" s="40"/>
      <c r="AQ313" s="11" t="e">
        <f>VLOOKUP(Table2[[#This Row],[500m Position]],Races!$F$3:$G$30,2,0)</f>
        <v>#N/A</v>
      </c>
      <c r="AR313" s="40"/>
      <c r="AS313" s="11"/>
      <c r="AT313" s="40" t="e">
        <f>VLOOKUP(Table2[[#This Row],[200m Position Race 4]],Races!$F$3:$G$30,2,0)</f>
        <v>#N/A</v>
      </c>
      <c r="AU313" s="11"/>
      <c r="AV313" s="40"/>
      <c r="AW313" s="11" t="e">
        <f>VLOOKUP(Table2[[#This Row],[100m Position Race 4 ]],Races!$F$3:$G$30,2,0)</f>
        <v>#N/A</v>
      </c>
      <c r="AX313" s="11" t="e">
        <f>Table2[[#This Row],[100m Points Race 4 ]]+Table2[[#This Row],[200m Points Race 4]]+Table2[[#This Row],[500m Points]]</f>
        <v>#N/A</v>
      </c>
      <c r="AY313" s="11"/>
      <c r="AZ313" s="11"/>
      <c r="BA313" s="40"/>
      <c r="BB313" s="40"/>
      <c r="BC313" s="11"/>
      <c r="BD313" s="40"/>
      <c r="BE313" s="11"/>
      <c r="BF313" s="40"/>
      <c r="BG313" s="11"/>
      <c r="BH313" s="40"/>
      <c r="BI313" s="11"/>
      <c r="BJ313" s="40"/>
      <c r="BK313" s="11"/>
      <c r="BL313" s="40"/>
      <c r="BM313" s="11"/>
      <c r="BN313" s="40"/>
      <c r="BO313" s="11"/>
      <c r="BP313" s="40"/>
      <c r="BQ313" s="11"/>
      <c r="BR313" s="40"/>
      <c r="BS313" s="11"/>
      <c r="BT313" s="40"/>
      <c r="BU313" s="11"/>
      <c r="BV31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13" s="9">
        <f>Table2[[#This Row],[Final Points race 1]]+Table2[[#This Row],[Final Points race 2]]+Table2[[#This Row],[Final POINTS Race 4 ]]+Table2[[#This Row],[Final POINTS Race 5]]+Table2[[#This Row],[Final POINTS Race 6]]</f>
        <v>0</v>
      </c>
      <c r="BX31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13" s="42"/>
    </row>
    <row r="314" spans="1:82" ht="15.75" hidden="1" customHeight="1">
      <c r="A314" s="10">
        <v>16</v>
      </c>
      <c r="B314" s="6" t="s">
        <v>9</v>
      </c>
      <c r="C314" s="209" t="s">
        <v>527</v>
      </c>
      <c r="D314" s="124"/>
      <c r="E314" s="124" t="s">
        <v>76</v>
      </c>
      <c r="F314" s="124" t="s">
        <v>76</v>
      </c>
      <c r="G314" s="124" t="s">
        <v>18</v>
      </c>
      <c r="H314" s="199" t="s">
        <v>522</v>
      </c>
      <c r="I314" s="176" t="e">
        <f>VLOOKUP(Table2[[#This Row],[GCU Number]],'race 5'!$B$2:$G$48,1,0)</f>
        <v>#N/A</v>
      </c>
      <c r="J314" s="11"/>
      <c r="K314" s="213"/>
      <c r="L314" s="100"/>
      <c r="M314" s="100" t="e">
        <f>VLOOKUP(Table2[[#This Row],[LD Place Race1]],Races!$F$3:$G$30,2,0)</f>
        <v>#N/A</v>
      </c>
      <c r="N314" s="100"/>
      <c r="O314" s="100"/>
      <c r="P314" s="100" t="e">
        <f>VLOOKUP(Table2[[#This Row],[500m Place Race1]],Races!$F$3:$G$30,2,0)</f>
        <v>#N/A</v>
      </c>
      <c r="Q314" s="213"/>
      <c r="R314" s="100"/>
      <c r="S314" s="100" t="e">
        <f>VLOOKUP(Table2[[#This Row],[200m Place Race1]],Races!$F$3:$G$30,2,0)</f>
        <v>#N/A</v>
      </c>
      <c r="T314" s="213" t="e">
        <f>Table2[[#This Row],[200m Points1]]+Table2[[#This Row],[500m Points 1]]+Table2[[#This Row],[LD Points1]]</f>
        <v>#N/A</v>
      </c>
      <c r="U314" s="100"/>
      <c r="V314" s="102"/>
      <c r="W314" s="213"/>
      <c r="X314" s="100"/>
      <c r="Y314" s="102" t="e">
        <f>VLOOKUP(Table2[[#This Row],[LD Place Race 2]],Races!$F$3:$G$30,2,0)</f>
        <v>#N/A</v>
      </c>
      <c r="Z314" s="213"/>
      <c r="AA314" s="100"/>
      <c r="AB314" s="102" t="e">
        <f>VLOOKUP(Table2[[#This Row],[500m Place Race 2]],Races!$F$3:$G$30,2,0)</f>
        <v>#N/A</v>
      </c>
      <c r="AC314" s="213"/>
      <c r="AD314" s="100"/>
      <c r="AE314" s="102" t="e">
        <f>VLOOKUP(Table2[[#This Row],[200m Race 2 Place]],Races!$F$3:$G$30,2,0)</f>
        <v>#N/A</v>
      </c>
      <c r="AF314" s="100"/>
      <c r="AG314" s="213"/>
      <c r="AH314" s="100" t="e">
        <f>VLOOKUP(Table2[[#This Row],[100m Place Race 2]],Races!$F$3:$G$30,2,0)</f>
        <v>#N/A</v>
      </c>
      <c r="AI314" s="100" t="e">
        <f>Table2[[#This Row],[100m POINTS Race 2]]+Table2[[#This Row],[200m POINTS RACE 2]]+Table2[[#This Row],[500m Points Race 2]]+Table2[[#This Row],[LD Points Race 2]]</f>
        <v>#N/A</v>
      </c>
      <c r="AJ314" s="100"/>
      <c r="AK314" s="103"/>
      <c r="AL314" s="213"/>
      <c r="AM314" s="100"/>
      <c r="AN314" s="213"/>
      <c r="AO314" s="100"/>
      <c r="AP314" s="213"/>
      <c r="AQ314" s="100" t="e">
        <f>VLOOKUP(Table2[[#This Row],[500m Position]],Races!$F$3:$G$30,2,0)</f>
        <v>#N/A</v>
      </c>
      <c r="AR314" s="213"/>
      <c r="AS314" s="100"/>
      <c r="AT314" s="213" t="e">
        <f>VLOOKUP(Table2[[#This Row],[200m Position Race 4]],Races!$F$3:$G$30,2,0)</f>
        <v>#N/A</v>
      </c>
      <c r="AU314" s="100"/>
      <c r="AV314" s="213"/>
      <c r="AW314" s="100" t="e">
        <f>VLOOKUP(Table2[[#This Row],[100m Position Race 4 ]],Races!$F$3:$G$30,2,0)</f>
        <v>#N/A</v>
      </c>
      <c r="AX314" s="100" t="e">
        <f>Table2[[#This Row],[100m Points Race 4 ]]+Table2[[#This Row],[200m Points Race 4]]+Table2[[#This Row],[500m Points]]</f>
        <v>#N/A</v>
      </c>
      <c r="AY314" s="100"/>
      <c r="AZ314" s="100"/>
      <c r="BA314" s="213"/>
      <c r="BB314" s="213"/>
      <c r="BC314" s="100"/>
      <c r="BD314" s="213"/>
      <c r="BE314" s="100"/>
      <c r="BF314" s="213"/>
      <c r="BG314" s="100"/>
      <c r="BH314" s="213"/>
      <c r="BI314" s="100"/>
      <c r="BJ314" s="213"/>
      <c r="BK314" s="100"/>
      <c r="BL314" s="213"/>
      <c r="BM314" s="100"/>
      <c r="BN314" s="213"/>
      <c r="BO314" s="100"/>
      <c r="BP314" s="213"/>
      <c r="BQ314" s="100"/>
      <c r="BR314" s="213"/>
      <c r="BS314" s="100"/>
      <c r="BT314" s="213"/>
      <c r="BU314" s="100"/>
      <c r="BV31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14" s="9">
        <f>Table2[[#This Row],[Final Points race 1]]+Table2[[#This Row],[Final Points race 2]]+Table2[[#This Row],[Final POINTS Race 4 ]]+Table2[[#This Row],[Final POINTS Race 5]]+Table2[[#This Row],[Final POINTS Race 6]]</f>
        <v>0</v>
      </c>
      <c r="BX31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4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14" s="42"/>
    </row>
    <row r="315" spans="1:82" ht="16.5" hidden="1" customHeight="1" thickBot="1">
      <c r="A315" s="6">
        <v>16</v>
      </c>
      <c r="B315" s="6" t="s">
        <v>9</v>
      </c>
      <c r="C315" s="185" t="s">
        <v>333</v>
      </c>
      <c r="D315" s="19">
        <v>37849</v>
      </c>
      <c r="E315" s="61" t="s">
        <v>390</v>
      </c>
      <c r="F315" s="61" t="s">
        <v>76</v>
      </c>
      <c r="G315" s="87" t="s">
        <v>44</v>
      </c>
      <c r="H315" s="191"/>
      <c r="I315" s="93" t="e">
        <f>VLOOKUP(Table2[[#This Row],[GCU Number]],'race 5'!$B$2:$G$48,1,0)</f>
        <v>#N/A</v>
      </c>
      <c r="J315" s="11"/>
      <c r="K315" s="40"/>
      <c r="L315" s="55"/>
      <c r="M315" s="11" t="e">
        <f>VLOOKUP(Table2[[#This Row],[LD Place Race1]],Races!$F$3:$G$30,2,0)</f>
        <v>#N/A</v>
      </c>
      <c r="N315" s="11"/>
      <c r="O315" s="11"/>
      <c r="P315" s="11" t="e">
        <f>VLOOKUP(Table2[[#This Row],[500m Place Race1]],Races!$F$3:$G$30,2,0)</f>
        <v>#N/A</v>
      </c>
      <c r="Q315" s="40"/>
      <c r="R315" s="55"/>
      <c r="S315" s="11" t="e">
        <f>VLOOKUP(Table2[[#This Row],[200m Place Race1]],Races!$F$3:$G$30,2,0)</f>
        <v>#N/A</v>
      </c>
      <c r="T315" s="40" t="e">
        <f>Table2[[#This Row],[200m Points1]]+Table2[[#This Row],[500m Points 1]]+Table2[[#This Row],[LD Points1]]</f>
        <v>#N/A</v>
      </c>
      <c r="U315" s="55"/>
      <c r="V315" s="56"/>
      <c r="W315" s="40"/>
      <c r="X315" s="55"/>
      <c r="Y315" s="56" t="e">
        <f>VLOOKUP(Table2[[#This Row],[LD Place Race 2]],Races!$F$3:$G$30,2,0)</f>
        <v>#N/A</v>
      </c>
      <c r="Z315" s="40"/>
      <c r="AA315" s="55"/>
      <c r="AB315" s="56" t="e">
        <f>VLOOKUP(Table2[[#This Row],[500m Place Race 2]],Races!$F$3:$G$30,2,0)</f>
        <v>#N/A</v>
      </c>
      <c r="AC315" s="40"/>
      <c r="AD315" s="55"/>
      <c r="AE315" s="56" t="e">
        <f>VLOOKUP(Table2[[#This Row],[200m Race 2 Place]],Races!$F$3:$G$30,2,0)</f>
        <v>#N/A</v>
      </c>
      <c r="AF315" s="88"/>
      <c r="AG315" s="40"/>
      <c r="AH315" s="55" t="e">
        <f>VLOOKUP(Table2[[#This Row],[100m Place Race 2]],Races!$F$3:$G$30,2,0)</f>
        <v>#N/A</v>
      </c>
      <c r="AI315" s="55" t="e">
        <f>Table2[[#This Row],[100m POINTS Race 2]]+Table2[[#This Row],[200m POINTS RACE 2]]+Table2[[#This Row],[500m Points Race 2]]+Table2[[#This Row],[LD Points Race 2]]</f>
        <v>#N/A</v>
      </c>
      <c r="AJ315" s="55"/>
      <c r="AK315" s="88"/>
      <c r="AL315" s="40"/>
      <c r="AM315" s="55"/>
      <c r="AN315" s="40"/>
      <c r="AO315" s="55"/>
      <c r="AP315" s="40"/>
      <c r="AQ315" s="55" t="e">
        <f>VLOOKUP(Table2[[#This Row],[500m Position]],Races!$F$3:$G$30,2,0)</f>
        <v>#N/A</v>
      </c>
      <c r="AR315" s="40"/>
      <c r="AS315" s="55"/>
      <c r="AT315" s="40" t="e">
        <f>VLOOKUP(Table2[[#This Row],[200m Position Race 4]],Races!$F$3:$G$30,2,0)</f>
        <v>#N/A</v>
      </c>
      <c r="AU315" s="55"/>
      <c r="AV315" s="40"/>
      <c r="AW315" s="55" t="e">
        <f>VLOOKUP(Table2[[#This Row],[100m Position Race 4 ]],Races!$F$3:$G$30,2,0)</f>
        <v>#N/A</v>
      </c>
      <c r="AX315" s="55" t="e">
        <f>Table2[[#This Row],[100m Points Race 4 ]]+Table2[[#This Row],[200m Points Race 4]]+Table2[[#This Row],[500m Points]]</f>
        <v>#N/A</v>
      </c>
      <c r="AY315" s="55"/>
      <c r="AZ315" s="55"/>
      <c r="BA315" s="40"/>
      <c r="BB315" s="40"/>
      <c r="BC315" s="55"/>
      <c r="BD315" s="40"/>
      <c r="BE315" s="55"/>
      <c r="BF315" s="40"/>
      <c r="BG315" s="55"/>
      <c r="BH315" s="40"/>
      <c r="BI315" s="55"/>
      <c r="BJ315" s="40"/>
      <c r="BK315" s="55"/>
      <c r="BL315" s="40"/>
      <c r="BM315" s="55"/>
      <c r="BN315" s="40"/>
      <c r="BO315" s="55"/>
      <c r="BP315" s="40"/>
      <c r="BQ315" s="55"/>
      <c r="BR315" s="40"/>
      <c r="BS315" s="55"/>
      <c r="BT315" s="40"/>
      <c r="BU315" s="55"/>
      <c r="BV31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15" s="9">
        <f>Table2[[#This Row],[Final Points race 1]]+Table2[[#This Row],[Final Points race 2]]+Table2[[#This Row],[Final POINTS Race 4 ]]+Table2[[#This Row],[Final POINTS Race 5]]+Table2[[#This Row],[Final POINTS Race 6]]</f>
        <v>0</v>
      </c>
      <c r="BX31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15" s="42"/>
    </row>
    <row r="316" spans="1:82" ht="16.5" hidden="1" customHeight="1" thickBot="1">
      <c r="A316" s="10">
        <v>16</v>
      </c>
      <c r="B316" s="6" t="s">
        <v>9</v>
      </c>
      <c r="C316" s="334" t="s">
        <v>1704</v>
      </c>
      <c r="D316" s="19">
        <v>37754</v>
      </c>
      <c r="E316" s="10"/>
      <c r="F316" s="10"/>
      <c r="G316" s="28" t="s">
        <v>69</v>
      </c>
      <c r="H316" s="201"/>
      <c r="I316" s="93" t="e">
        <f>VLOOKUP(Table2[[#This Row],[GCU Number]],'race 5'!$B$2:$G$48,1,0)</f>
        <v>#N/A</v>
      </c>
      <c r="J316" s="37">
        <v>27</v>
      </c>
      <c r="K316" s="85"/>
      <c r="L316" s="37"/>
      <c r="M316" s="11"/>
      <c r="N316" s="11"/>
      <c r="O316" s="11"/>
      <c r="P316" s="11"/>
      <c r="Q316" s="85"/>
      <c r="R316" s="37"/>
      <c r="S316" s="11"/>
      <c r="T316" s="7"/>
      <c r="U316" s="37"/>
      <c r="V316" s="8"/>
      <c r="W316" s="7"/>
      <c r="X316" s="37"/>
      <c r="Y316" s="8"/>
      <c r="Z316" s="7"/>
      <c r="AA316" s="37"/>
      <c r="AB316" s="8"/>
      <c r="AC316" s="7"/>
      <c r="AD316" s="37"/>
      <c r="AE316" s="8"/>
      <c r="AF316" s="11"/>
      <c r="AG316" s="7"/>
      <c r="AH316" s="37"/>
      <c r="AI316" s="37"/>
      <c r="AJ316" s="37"/>
      <c r="AK316" s="9"/>
      <c r="AL316" s="7"/>
      <c r="AM316" s="37"/>
      <c r="AN316" s="7"/>
      <c r="AO316" s="37" t="s">
        <v>1709</v>
      </c>
      <c r="AP316" s="7">
        <v>10</v>
      </c>
      <c r="AQ316" s="37">
        <f>VLOOKUP(Table2[[#This Row],[500m Position]],Races!$F$3:$G$30,2,0)</f>
        <v>11</v>
      </c>
      <c r="AR316" s="267" t="s">
        <v>424</v>
      </c>
      <c r="AS316" s="37">
        <v>10</v>
      </c>
      <c r="AT316" s="7">
        <f>VLOOKUP(Table2[[#This Row],[200m Position Race 4]],Races!$F$3:$G$30,2,0)</f>
        <v>11</v>
      </c>
      <c r="AU316" s="280">
        <v>53.28</v>
      </c>
      <c r="AV316" s="7">
        <v>10</v>
      </c>
      <c r="AW316" s="37">
        <f>VLOOKUP(Table2[[#This Row],[100m Position Race 4 ]],Races!$F$3:$G$30,2,0)</f>
        <v>11</v>
      </c>
      <c r="AX316" s="37">
        <f>Table2[[#This Row],[100m Points Race 4 ]]+Table2[[#This Row],[200m Points Race 4]]+Table2[[#This Row],[500m Points]]</f>
        <v>33</v>
      </c>
      <c r="AY316" s="37">
        <v>11</v>
      </c>
      <c r="AZ316" s="37">
        <f>VLOOKUP(Table2[[#This Row],[Total Position Race 4]],Races!$F$3:$G$30,2,0)</f>
        <v>10</v>
      </c>
      <c r="BA316" s="7"/>
      <c r="BB316" s="7"/>
      <c r="BC316" s="37"/>
      <c r="BD316" s="7"/>
      <c r="BE316" s="37"/>
      <c r="BF316" s="7"/>
      <c r="BG316" s="37"/>
      <c r="BH316" s="7"/>
      <c r="BI316" s="37"/>
      <c r="BJ316" s="7"/>
      <c r="BK316" s="37"/>
      <c r="BL316" s="7"/>
      <c r="BM316" s="37"/>
      <c r="BN316" s="7"/>
      <c r="BO316" s="37"/>
      <c r="BP316" s="7"/>
      <c r="BQ316" s="37"/>
      <c r="BR316" s="7"/>
      <c r="BS316" s="37"/>
      <c r="BT316" s="7"/>
      <c r="BU316" s="37"/>
      <c r="BV31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316" s="9">
        <f>Table2[[#This Row],[Final Points race 1]]+Table2[[#This Row],[Final Points race 2]]+Table2[[#This Row],[Final POINTS Race 4 ]]+Table2[[#This Row],[Final POINTS Race 5]]+Table2[[#This Row],[Final POINTS Race 6]]</f>
        <v>10</v>
      </c>
      <c r="BX316" s="9" t="e">
        <f>SMALL(#REF!,1)</f>
        <v>#REF!</v>
      </c>
      <c r="BY316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16" s="117">
        <f>IF(Table2[[#This Row],[Races completed]]=$BZ$1,Table2[[#This Row],[Total Points 2018]]-Table2[[#This Row],[Lowest]],Table2[[#This Row],[Total Points 2018]])</f>
        <v>10</v>
      </c>
      <c r="CD316" s="42"/>
    </row>
    <row r="317" spans="1:82" ht="16.5" hidden="1" customHeight="1" thickBot="1">
      <c r="A317" s="6">
        <v>16</v>
      </c>
      <c r="B317" s="6" t="s">
        <v>9</v>
      </c>
      <c r="C317" s="185" t="s">
        <v>42</v>
      </c>
      <c r="D317" s="19">
        <v>37678</v>
      </c>
      <c r="E317" s="10" t="s">
        <v>76</v>
      </c>
      <c r="F317" s="10" t="s">
        <v>738</v>
      </c>
      <c r="G317" s="124" t="s">
        <v>37</v>
      </c>
      <c r="H317" s="201">
        <v>33062</v>
      </c>
      <c r="I317" s="93" t="e">
        <f>VLOOKUP(Table2[[#This Row],[GCU Number]],'race 5'!$B$2:$G$48,1,0)</f>
        <v>#N/A</v>
      </c>
      <c r="J317" s="37">
        <v>55</v>
      </c>
      <c r="K317" s="7" t="s">
        <v>424</v>
      </c>
      <c r="L317" s="37" t="s">
        <v>424</v>
      </c>
      <c r="M317" s="11">
        <f>VLOOKUP(Table2[[#This Row],[LD Place Race1]],Races!$F$3:$G$30,2,0)</f>
        <v>0</v>
      </c>
      <c r="N317" s="11" t="s">
        <v>882</v>
      </c>
      <c r="O317" s="11">
        <v>3</v>
      </c>
      <c r="P317" s="11">
        <f>VLOOKUP(Table2[[#This Row],[500m Place Race1]],Races!$F$3:$G$30,2,0)</f>
        <v>19</v>
      </c>
      <c r="Q317" s="267">
        <v>55.38</v>
      </c>
      <c r="R317" s="37">
        <v>3</v>
      </c>
      <c r="S317" s="11">
        <f>VLOOKUP(Table2[[#This Row],[200m Place Race1]],Races!$F$3:$G$30,2,0)</f>
        <v>19</v>
      </c>
      <c r="T317" s="7">
        <f>Table2[[#This Row],[200m Points1]]+Table2[[#This Row],[500m Points 1]]+Table2[[#This Row],[LD Points1]]</f>
        <v>38</v>
      </c>
      <c r="U317" s="37">
        <v>6</v>
      </c>
      <c r="V317" s="8">
        <f>VLOOKUP(Table2[[#This Row],[Final Place RACE 1]],Races!$F$3:$G$28,2,0)</f>
        <v>15</v>
      </c>
      <c r="W317" s="7"/>
      <c r="X317" s="37"/>
      <c r="Y317" s="7" t="e">
        <f>VLOOKUP(Table2[[#This Row],[LD Place Race 2]],Races!$F$3:$G$30,2,0)</f>
        <v>#N/A</v>
      </c>
      <c r="Z317" s="7"/>
      <c r="AA317" s="37"/>
      <c r="AB317" s="7" t="e">
        <f>VLOOKUP(Table2[[#This Row],[500m Place Race 2]],Races!$F$3:$G$30,2,0)</f>
        <v>#N/A</v>
      </c>
      <c r="AC317" s="7"/>
      <c r="AD317" s="37"/>
      <c r="AE317" s="7" t="e">
        <f>VLOOKUP(Table2[[#This Row],[200m Race 2 Place]],Races!$F$3:$G$30,2,0)</f>
        <v>#N/A</v>
      </c>
      <c r="AF317" s="11"/>
      <c r="AG317" s="7"/>
      <c r="AH317" s="37" t="e">
        <f>VLOOKUP(Table2[[#This Row],[100m Place Race 2]],Races!$F$3:$G$30,2,0)</f>
        <v>#N/A</v>
      </c>
      <c r="AI317" s="37" t="e">
        <f>Table2[[#This Row],[100m POINTS Race 2]]+Table2[[#This Row],[200m POINTS RACE 2]]+Table2[[#This Row],[500m Points Race 2]]+Table2[[#This Row],[LD Points Race 2]]</f>
        <v>#N/A</v>
      </c>
      <c r="AJ317" s="37"/>
      <c r="AK317" s="11"/>
      <c r="AL317" s="7"/>
      <c r="AM317" s="37"/>
      <c r="AN317" s="7"/>
      <c r="AO317" s="37"/>
      <c r="AP317" s="7"/>
      <c r="AQ317" s="37"/>
      <c r="AR317" s="7"/>
      <c r="AS317" s="37"/>
      <c r="AT317" s="7"/>
      <c r="AU317" s="37"/>
      <c r="AV317" s="7"/>
      <c r="AW317" s="37"/>
      <c r="AX317" s="37"/>
      <c r="AY317" s="37"/>
      <c r="AZ317" s="37"/>
      <c r="BA317" s="7"/>
      <c r="BB317" s="7"/>
      <c r="BC317" s="37"/>
      <c r="BD317" s="7"/>
      <c r="BE317" s="37"/>
      <c r="BF317" s="7"/>
      <c r="BG317" s="37"/>
      <c r="BH317" s="7"/>
      <c r="BI317" s="37"/>
      <c r="BJ317" s="7"/>
      <c r="BK317" s="37"/>
      <c r="BL317" s="7"/>
      <c r="BM317" s="37"/>
      <c r="BN317" s="7"/>
      <c r="BO317" s="37"/>
      <c r="BP317" s="7"/>
      <c r="BQ317" s="37"/>
      <c r="BR317" s="7"/>
      <c r="BS317" s="37"/>
      <c r="BT317" s="7"/>
      <c r="BU317" s="37"/>
      <c r="BV31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17" s="9">
        <f>Table2[[#This Row],[Final Points race 1]]+Table2[[#This Row],[Final Points race 2]]+Table2[[#This Row],[Final POINTS Race 4 ]]+Table2[[#This Row],[Final POINTS Race 5]]+Table2[[#This Row],[Final POINTS Race 6]]</f>
        <v>15</v>
      </c>
      <c r="BX31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15</v>
      </c>
      <c r="CD317" s="42"/>
    </row>
    <row r="318" spans="1:82" ht="16.5" hidden="1" customHeight="1" thickBot="1">
      <c r="A318" s="10">
        <v>16</v>
      </c>
      <c r="B318" s="6" t="s">
        <v>9</v>
      </c>
      <c r="C318" s="185" t="s">
        <v>1610</v>
      </c>
      <c r="D318" s="19"/>
      <c r="E318" s="10"/>
      <c r="F318" s="10"/>
      <c r="G318" s="10" t="s">
        <v>18</v>
      </c>
      <c r="H318" s="201">
        <v>11440</v>
      </c>
      <c r="I318" s="93" t="e">
        <f>VLOOKUP(Table2[[#This Row],[GCU Number]],'race 5'!$B$2:$G$48,1,0)</f>
        <v>#N/A</v>
      </c>
      <c r="J318" s="11">
        <v>162</v>
      </c>
      <c r="K318" s="7"/>
      <c r="L318" s="11"/>
      <c r="M318" s="11"/>
      <c r="N318" s="11"/>
      <c r="O318" s="11"/>
      <c r="P318" s="11"/>
      <c r="Q318" s="7"/>
      <c r="R318" s="11"/>
      <c r="S318" s="11"/>
      <c r="T318" s="7"/>
      <c r="U318" s="11"/>
      <c r="V318" s="8"/>
      <c r="W318" s="7"/>
      <c r="X318" s="11"/>
      <c r="Y318" s="7"/>
      <c r="Z318" s="7"/>
      <c r="AA318" s="11"/>
      <c r="AB318" s="7"/>
      <c r="AC318" s="11"/>
      <c r="AD318" s="11"/>
      <c r="AE318" s="7"/>
      <c r="AF318" s="11"/>
      <c r="AG318" s="7"/>
      <c r="AH318" s="11"/>
      <c r="AI318" s="11"/>
      <c r="AJ318" s="11"/>
      <c r="AK318" s="11"/>
      <c r="AL318" s="7"/>
      <c r="AM318" s="11"/>
      <c r="AN318" s="7"/>
      <c r="AO318" s="11" t="s">
        <v>1682</v>
      </c>
      <c r="AP318" s="7">
        <v>9</v>
      </c>
      <c r="AQ318" s="11">
        <f>VLOOKUP(Table2[[#This Row],[500m Position]],Races!$F$3:$G$30,2,0)</f>
        <v>12</v>
      </c>
      <c r="AR318" s="267" t="s">
        <v>1753</v>
      </c>
      <c r="AS318" s="11">
        <v>7</v>
      </c>
      <c r="AT318" s="7">
        <f>VLOOKUP(Table2[[#This Row],[200m Position Race 4]],Races!$F$3:$G$30,2,0)</f>
        <v>14</v>
      </c>
      <c r="AU318" s="269">
        <v>36.03</v>
      </c>
      <c r="AV318" s="7">
        <v>9</v>
      </c>
      <c r="AW318" s="11">
        <f>VLOOKUP(Table2[[#This Row],[100m Position Race 4 ]],Races!$F$3:$G$30,2,0)</f>
        <v>12</v>
      </c>
      <c r="AX318" s="11">
        <f>Table2[[#This Row],[100m Points Race 4 ]]+Table2[[#This Row],[200m Points Race 4]]+Table2[[#This Row],[500m Points]]</f>
        <v>38</v>
      </c>
      <c r="AY318" s="11">
        <v>10</v>
      </c>
      <c r="AZ318" s="11">
        <f>VLOOKUP(Table2[[#This Row],[Total Position Race 4]],Races!$F$3:$G$30,2,0)</f>
        <v>11</v>
      </c>
      <c r="BA318" s="7"/>
      <c r="BB318" s="7"/>
      <c r="BC318" s="11"/>
      <c r="BD318" s="7"/>
      <c r="BE318" s="11"/>
      <c r="BF318" s="7"/>
      <c r="BG318" s="11"/>
      <c r="BH318" s="7"/>
      <c r="BI318" s="11"/>
      <c r="BJ318" s="7"/>
      <c r="BK318" s="11"/>
      <c r="BL318" s="7"/>
      <c r="BM318" s="11"/>
      <c r="BN318" s="7"/>
      <c r="BO318" s="11"/>
      <c r="BP318" s="7"/>
      <c r="BQ318" s="11"/>
      <c r="BR318" s="7"/>
      <c r="BS318" s="11"/>
      <c r="BT318" s="7"/>
      <c r="BU318" s="11"/>
      <c r="BV318" s="9"/>
      <c r="BW318" s="9">
        <f>Table2[[#This Row],[Final Points race 1]]+Table2[[#This Row],[Final Points race 2]]+Table2[[#This Row],[Final POINTS Race 4 ]]+Table2[[#This Row],[Final POINTS Race 5]]+Table2[[#This Row],[Final POINTS Race 6]]</f>
        <v>11</v>
      </c>
      <c r="BX318" s="9"/>
      <c r="BY318" s="9"/>
      <c r="BZ318" s="117"/>
      <c r="CD318" s="42"/>
    </row>
    <row r="319" spans="1:82" ht="16.5" hidden="1" customHeight="1" thickBot="1">
      <c r="A319" s="6">
        <v>16</v>
      </c>
      <c r="B319" s="6" t="s">
        <v>9</v>
      </c>
      <c r="C319" s="185" t="s">
        <v>151</v>
      </c>
      <c r="D319" s="19">
        <v>37383</v>
      </c>
      <c r="E319" s="6" t="s">
        <v>76</v>
      </c>
      <c r="F319" s="10" t="s">
        <v>21</v>
      </c>
      <c r="G319" s="27" t="s">
        <v>18</v>
      </c>
      <c r="H319" s="191"/>
      <c r="I319" s="93" t="e">
        <f>VLOOKUP(Table2[[#This Row],[GCU Number]],'race 5'!$B$2:$G$48,1,0)</f>
        <v>#N/A</v>
      </c>
      <c r="J319" s="11"/>
      <c r="K319" s="40"/>
      <c r="L319" s="11"/>
      <c r="M319" s="11" t="e">
        <f>VLOOKUP(Table2[[#This Row],[LD Place Race1]],Races!$F$3:$G$30,2,0)</f>
        <v>#N/A</v>
      </c>
      <c r="N319" s="11"/>
      <c r="O319" s="11"/>
      <c r="P319" s="11" t="e">
        <f>VLOOKUP(Table2[[#This Row],[500m Place Race1]],Races!$F$3:$G$30,2,0)</f>
        <v>#N/A</v>
      </c>
      <c r="Q319" s="40"/>
      <c r="R319" s="11"/>
      <c r="S319" s="11" t="e">
        <f>VLOOKUP(Table2[[#This Row],[200m Place Race1]],Races!$F$3:$G$30,2,0)</f>
        <v>#N/A</v>
      </c>
      <c r="T319" s="40" t="e">
        <f>Table2[[#This Row],[200m Points1]]+Table2[[#This Row],[500m Points 1]]+Table2[[#This Row],[LD Points1]]</f>
        <v>#N/A</v>
      </c>
      <c r="U319" s="11"/>
      <c r="V319" s="8"/>
      <c r="W319" s="40"/>
      <c r="X319" s="11"/>
      <c r="Y319" s="7" t="e">
        <f>VLOOKUP(Table2[[#This Row],[LD Place Race 2]],Races!$F$3:$G$30,2,0)</f>
        <v>#N/A</v>
      </c>
      <c r="Z319" s="40"/>
      <c r="AA319" s="11"/>
      <c r="AB319" s="7" t="e">
        <f>VLOOKUP(Table2[[#This Row],[500m Place Race 2]],Races!$F$3:$G$30,2,0)</f>
        <v>#N/A</v>
      </c>
      <c r="AC319" s="40"/>
      <c r="AD319" s="11"/>
      <c r="AE319" s="7" t="e">
        <f>VLOOKUP(Table2[[#This Row],[200m Race 2 Place]],Races!$F$3:$G$30,2,0)</f>
        <v>#N/A</v>
      </c>
      <c r="AF319" s="11"/>
      <c r="AG319" s="40"/>
      <c r="AH319" s="11" t="e">
        <f>VLOOKUP(Table2[[#This Row],[100m Place Race 2]],Races!$F$3:$G$30,2,0)</f>
        <v>#N/A</v>
      </c>
      <c r="AI319" s="11" t="e">
        <f>Table2[[#This Row],[100m POINTS Race 2]]+Table2[[#This Row],[200m POINTS RACE 2]]+Table2[[#This Row],[500m Points Race 2]]+Table2[[#This Row],[LD Points Race 2]]</f>
        <v>#N/A</v>
      </c>
      <c r="AJ319" s="11"/>
      <c r="AK319" s="11"/>
      <c r="AL319" s="40"/>
      <c r="AM319" s="11"/>
      <c r="AN319" s="40"/>
      <c r="AO319" s="11"/>
      <c r="AP319" s="40"/>
      <c r="AQ319" s="11" t="e">
        <f>VLOOKUP(Table2[[#This Row],[500m Position]],Races!$F$3:$G$30,2,0)</f>
        <v>#N/A</v>
      </c>
      <c r="AR319" s="40"/>
      <c r="AS319" s="11"/>
      <c r="AT319" s="40" t="e">
        <f>VLOOKUP(Table2[[#This Row],[200m Position Race 4]],Races!$F$3:$G$30,2,0)</f>
        <v>#N/A</v>
      </c>
      <c r="AU319" s="11"/>
      <c r="AV319" s="40"/>
      <c r="AW319" s="11" t="e">
        <f>VLOOKUP(Table2[[#This Row],[100m Position Race 4 ]],Races!$F$3:$G$30,2,0)</f>
        <v>#N/A</v>
      </c>
      <c r="AX319" s="11" t="e">
        <f>Table2[[#This Row],[100m Points Race 4 ]]+Table2[[#This Row],[200m Points Race 4]]+Table2[[#This Row],[500m Points]]</f>
        <v>#N/A</v>
      </c>
      <c r="AY319" s="11"/>
      <c r="AZ319" s="11"/>
      <c r="BA319" s="40"/>
      <c r="BB319" s="40"/>
      <c r="BC319" s="11"/>
      <c r="BD319" s="40"/>
      <c r="BE319" s="11"/>
      <c r="BF319" s="40"/>
      <c r="BG319" s="11"/>
      <c r="BH319" s="40"/>
      <c r="BI319" s="11"/>
      <c r="BJ319" s="40"/>
      <c r="BK319" s="11"/>
      <c r="BL319" s="40"/>
      <c r="BM319" s="11"/>
      <c r="BN319" s="40"/>
      <c r="BO319" s="11"/>
      <c r="BP319" s="40"/>
      <c r="BQ319" s="11"/>
      <c r="BR319" s="40"/>
      <c r="BS319" s="11"/>
      <c r="BT319" s="40"/>
      <c r="BU319" s="11"/>
      <c r="BV31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19" s="9">
        <f>Table2[[#This Row],[Final Points race 1]]+Table2[[#This Row],[Final Points race 2]]+Table2[[#This Row],[Final POINTS Race 4 ]]+Table2[[#This Row],[Final POINTS Race 5]]+Table2[[#This Row],[Final POINTS Race 6]]</f>
        <v>0</v>
      </c>
      <c r="BX31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1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1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19" s="42"/>
    </row>
    <row r="320" spans="1:82" ht="16.5" hidden="1" customHeight="1" thickBot="1">
      <c r="A320" s="6">
        <v>16</v>
      </c>
      <c r="B320" s="6" t="s">
        <v>9</v>
      </c>
      <c r="C320" s="185" t="s">
        <v>45</v>
      </c>
      <c r="D320" s="19">
        <v>37321</v>
      </c>
      <c r="E320" s="6" t="s">
        <v>76</v>
      </c>
      <c r="F320" s="10" t="s">
        <v>12</v>
      </c>
      <c r="G320" s="10" t="s">
        <v>13</v>
      </c>
      <c r="H320" s="191">
        <v>10211</v>
      </c>
      <c r="I320" s="93" t="e">
        <f>VLOOKUP(Table2[[#This Row],[GCU Number]],'race 5'!$B$2:$G$48,1,0)</f>
        <v>#N/A</v>
      </c>
      <c r="J320" s="11"/>
      <c r="K320" s="40"/>
      <c r="L320" s="11"/>
      <c r="M320" s="11" t="e">
        <f>VLOOKUP(Table2[[#This Row],[LD Place Race1]],Races!$F$3:$G$30,2,0)</f>
        <v>#N/A</v>
      </c>
      <c r="N320" s="11"/>
      <c r="O320" s="11"/>
      <c r="P320" s="11" t="e">
        <f>VLOOKUP(Table2[[#This Row],[500m Place Race1]],Races!$F$3:$G$30,2,0)</f>
        <v>#N/A</v>
      </c>
      <c r="Q320" s="40"/>
      <c r="R320" s="11"/>
      <c r="S320" s="11" t="e">
        <f>VLOOKUP(Table2[[#This Row],[200m Place Race1]],Races!$F$3:$G$30,2,0)</f>
        <v>#N/A</v>
      </c>
      <c r="T320" s="40" t="e">
        <f>Table2[[#This Row],[200m Points1]]+Table2[[#This Row],[500m Points 1]]+Table2[[#This Row],[LD Points1]]</f>
        <v>#N/A</v>
      </c>
      <c r="U320" s="11"/>
      <c r="V320" s="8"/>
      <c r="W320" s="40"/>
      <c r="X320" s="11"/>
      <c r="Y320" s="7" t="e">
        <f>VLOOKUP(Table2[[#This Row],[LD Place Race 2]],Races!$F$3:$G$30,2,0)</f>
        <v>#N/A</v>
      </c>
      <c r="Z320" s="40"/>
      <c r="AA320" s="11"/>
      <c r="AB320" s="7" t="e">
        <f>VLOOKUP(Table2[[#This Row],[500m Place Race 2]],Races!$F$3:$G$30,2,0)</f>
        <v>#N/A</v>
      </c>
      <c r="AC320" s="40"/>
      <c r="AD320" s="11"/>
      <c r="AE320" s="7" t="e">
        <f>VLOOKUP(Table2[[#This Row],[200m Race 2 Place]],Races!$F$3:$G$30,2,0)</f>
        <v>#N/A</v>
      </c>
      <c r="AF320" s="11"/>
      <c r="AG320" s="40"/>
      <c r="AH320" s="11" t="e">
        <f>VLOOKUP(Table2[[#This Row],[100m Place Race 2]],Races!$F$3:$G$30,2,0)</f>
        <v>#N/A</v>
      </c>
      <c r="AI320" s="11" t="e">
        <f>Table2[[#This Row],[100m POINTS Race 2]]+Table2[[#This Row],[200m POINTS RACE 2]]+Table2[[#This Row],[500m Points Race 2]]+Table2[[#This Row],[LD Points Race 2]]</f>
        <v>#N/A</v>
      </c>
      <c r="AJ320" s="11"/>
      <c r="AK320" s="11"/>
      <c r="AL320" s="40"/>
      <c r="AM320" s="11"/>
      <c r="AN320" s="40"/>
      <c r="AO320" s="11"/>
      <c r="AP320" s="40"/>
      <c r="AQ320" s="11" t="e">
        <f>VLOOKUP(Table2[[#This Row],[500m Position]],Races!$F$3:$G$30,2,0)</f>
        <v>#N/A</v>
      </c>
      <c r="AR320" s="40"/>
      <c r="AS320" s="11"/>
      <c r="AT320" s="40" t="e">
        <f>VLOOKUP(Table2[[#This Row],[200m Position Race 4]],Races!$F$3:$G$30,2,0)</f>
        <v>#N/A</v>
      </c>
      <c r="AU320" s="11"/>
      <c r="AV320" s="40"/>
      <c r="AW320" s="11" t="e">
        <f>VLOOKUP(Table2[[#This Row],[100m Position Race 4 ]],Races!$F$3:$G$30,2,0)</f>
        <v>#N/A</v>
      </c>
      <c r="AX320" s="11" t="e">
        <f>Table2[[#This Row],[100m Points Race 4 ]]+Table2[[#This Row],[200m Points Race 4]]+Table2[[#This Row],[500m Points]]</f>
        <v>#N/A</v>
      </c>
      <c r="AY320" s="11"/>
      <c r="AZ320" s="11"/>
      <c r="BA320" s="40"/>
      <c r="BB320" s="40"/>
      <c r="BC320" s="11"/>
      <c r="BD320" s="40"/>
      <c r="BE320" s="11"/>
      <c r="BF320" s="40"/>
      <c r="BG320" s="11"/>
      <c r="BH320" s="40"/>
      <c r="BI320" s="11"/>
      <c r="BJ320" s="40"/>
      <c r="BK320" s="11"/>
      <c r="BL320" s="40"/>
      <c r="BM320" s="11"/>
      <c r="BN320" s="40"/>
      <c r="BO320" s="11"/>
      <c r="BP320" s="40"/>
      <c r="BQ320" s="11"/>
      <c r="BR320" s="40"/>
      <c r="BS320" s="11"/>
      <c r="BT320" s="40"/>
      <c r="BU320" s="11"/>
      <c r="BV32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20" s="9">
        <f>Table2[[#This Row],[Final Points race 1]]+Table2[[#This Row],[Final Points race 2]]+Table2[[#This Row],[Final POINTS Race 4 ]]+Table2[[#This Row],[Final POINTS Race 5]]+Table2[[#This Row],[Final POINTS Race 6]]</f>
        <v>0</v>
      </c>
      <c r="BX3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20" s="42"/>
    </row>
    <row r="321" spans="1:82" ht="16.5" hidden="1" customHeight="1" thickBot="1">
      <c r="A321" s="6">
        <v>16</v>
      </c>
      <c r="B321" s="189" t="s">
        <v>9</v>
      </c>
      <c r="C321" s="185" t="s">
        <v>219</v>
      </c>
      <c r="D321" s="19">
        <v>37677</v>
      </c>
      <c r="E321" s="10" t="s">
        <v>76</v>
      </c>
      <c r="F321" s="6" t="s">
        <v>466</v>
      </c>
      <c r="G321" s="28" t="s">
        <v>13</v>
      </c>
      <c r="H321" s="201">
        <v>10157</v>
      </c>
      <c r="I321" s="93">
        <f>VLOOKUP(Table2[[#This Row],[GCU Number]],'race 5'!$B$2:$G$48,1,0)</f>
        <v>10157</v>
      </c>
      <c r="J321" s="11">
        <v>114</v>
      </c>
      <c r="K321" s="40"/>
      <c r="L321" s="11"/>
      <c r="M321" s="11"/>
      <c r="N321" s="11"/>
      <c r="O321" s="11"/>
      <c r="P321" s="11"/>
      <c r="Q321" s="40"/>
      <c r="R321" s="11"/>
      <c r="S321" s="11"/>
      <c r="T321" s="40"/>
      <c r="U321" s="11"/>
      <c r="V321" s="8"/>
      <c r="W321" s="40" t="s">
        <v>1286</v>
      </c>
      <c r="X321" s="11">
        <v>6</v>
      </c>
      <c r="Y321" s="7">
        <f>VLOOKUP(Table2[[#This Row],[LD Place Race 2]],Races!$F$3:$G$30,2,0)</f>
        <v>15</v>
      </c>
      <c r="Z321" s="40" t="s">
        <v>1428</v>
      </c>
      <c r="AA321" s="11">
        <v>6</v>
      </c>
      <c r="AB321" s="7">
        <f>VLOOKUP(Table2[[#This Row],[500m Place Race 2]],Races!$F$3:$G$30,2,0)</f>
        <v>15</v>
      </c>
      <c r="AC321" s="268">
        <v>58.84</v>
      </c>
      <c r="AD321" s="11">
        <v>6</v>
      </c>
      <c r="AE321" s="7">
        <f>VLOOKUP(Table2[[#This Row],[200m Race 2 Place]],Races!$F$3:$G$30,2,0)</f>
        <v>15</v>
      </c>
      <c r="AF321" s="300" t="s">
        <v>424</v>
      </c>
      <c r="AG321" s="40"/>
      <c r="AH321" s="11"/>
      <c r="AI321" s="11">
        <f>Table2[[#This Row],[100m POINTS Race 2]]+Table2[[#This Row],[200m POINTS RACE 2]]+Table2[[#This Row],[500m Points Race 2]]+Table2[[#This Row],[LD Points Race 2]]</f>
        <v>45</v>
      </c>
      <c r="AJ321" s="11">
        <v>8</v>
      </c>
      <c r="AK321" s="11">
        <f>VLOOKUP(Table2[[#This Row],[Race 2 Overall Position]],Races!$F$3:$G$30,2,0)</f>
        <v>13</v>
      </c>
      <c r="AL321" s="40"/>
      <c r="AM321" s="11"/>
      <c r="AN321" s="40"/>
      <c r="AO321" s="11" t="s">
        <v>1681</v>
      </c>
      <c r="AP321" s="40">
        <v>8</v>
      </c>
      <c r="AQ321" s="11">
        <f>VLOOKUP(Table2[[#This Row],[500m Position]],Races!$F$3:$G$30,2,0)</f>
        <v>13</v>
      </c>
      <c r="AR321" s="268" t="s">
        <v>1752</v>
      </c>
      <c r="AS321" s="11">
        <v>6</v>
      </c>
      <c r="AT321" s="40">
        <f>VLOOKUP(Table2[[#This Row],[200m Position Race 4]],Races!$F$3:$G$30,2,0)</f>
        <v>15</v>
      </c>
      <c r="AU321" s="269">
        <v>34.18</v>
      </c>
      <c r="AV321" s="40">
        <v>8</v>
      </c>
      <c r="AW321" s="11">
        <f>VLOOKUP(Table2[[#This Row],[100m Position Race 4 ]],Races!$F$3:$G$30,2,0)</f>
        <v>13</v>
      </c>
      <c r="AX321" s="11">
        <f>Table2[[#This Row],[100m Points Race 4 ]]+Table2[[#This Row],[200m Points Race 4]]+Table2[[#This Row],[500m Points]]</f>
        <v>41</v>
      </c>
      <c r="AY321" s="11">
        <v>7</v>
      </c>
      <c r="AZ321" s="11">
        <f>VLOOKUP(Table2[[#This Row],[Total Position Race 4]],Races!$F$3:$G$30,2,0)</f>
        <v>14</v>
      </c>
      <c r="BA321" s="40" t="s">
        <v>1989</v>
      </c>
      <c r="BB321" s="40">
        <v>3</v>
      </c>
      <c r="BC321" s="11">
        <f>VLOOKUP(Table2[[#This Row],[Total Position Race 5]],Races!$F$3:$G$30,2,0)</f>
        <v>19</v>
      </c>
      <c r="BD321" s="40"/>
      <c r="BE321" s="11"/>
      <c r="BF321" s="40"/>
      <c r="BG321" s="11"/>
      <c r="BH321" s="40"/>
      <c r="BI321" s="11"/>
      <c r="BJ321" s="40"/>
      <c r="BK321" s="11"/>
      <c r="BL321" s="40"/>
      <c r="BM321" s="11"/>
      <c r="BN321" s="40"/>
      <c r="BO321" s="11"/>
      <c r="BP321" s="40"/>
      <c r="BQ321" s="11"/>
      <c r="BR321" s="40"/>
      <c r="BS321" s="11"/>
      <c r="BT321" s="40"/>
      <c r="BU321" s="11"/>
      <c r="BV32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21" s="9">
        <f>Table2[[#This Row],[Final Points race 1]]+Table2[[#This Row],[Final Points race 2]]+Table2[[#This Row],[Final POINTS Race 4 ]]+Table2[[#This Row],[Final POINTS Race 5]]+Table2[[#This Row],[Final POINTS Race 6]]</f>
        <v>46</v>
      </c>
      <c r="BX32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46</v>
      </c>
      <c r="CD321" s="42"/>
    </row>
    <row r="322" spans="1:82" ht="16.5" customHeight="1">
      <c r="A322" s="10">
        <v>16</v>
      </c>
      <c r="B322" s="6" t="s">
        <v>9</v>
      </c>
      <c r="C322" s="209" t="s">
        <v>521</v>
      </c>
      <c r="D322" s="99">
        <v>37469</v>
      </c>
      <c r="E322" s="10" t="s">
        <v>76</v>
      </c>
      <c r="F322" s="6" t="s">
        <v>76</v>
      </c>
      <c r="G322" s="29" t="s">
        <v>69</v>
      </c>
      <c r="H322" s="201"/>
      <c r="I322" s="176" t="e">
        <f>VLOOKUP(Table2[[#This Row],[GCU Number]],'race 5'!$B$2:$G$48,1,0)</f>
        <v>#N/A</v>
      </c>
      <c r="J322" s="11">
        <v>11</v>
      </c>
      <c r="K322" s="78"/>
      <c r="L322" s="11"/>
      <c r="M322" s="11" t="e">
        <f>VLOOKUP(Table2[[#This Row],[LD Place Race1]],Races!$F$3:$G$30,2,0)</f>
        <v>#N/A</v>
      </c>
      <c r="N322" s="11"/>
      <c r="O322" s="11"/>
      <c r="P322" s="11" t="e">
        <f>VLOOKUP(Table2[[#This Row],[500m Place Race1]],Races!$F$3:$G$30,2,0)</f>
        <v>#N/A</v>
      </c>
      <c r="Q322" s="78"/>
      <c r="R322" s="11"/>
      <c r="S322" s="11" t="e">
        <f>VLOOKUP(Table2[[#This Row],[200m Place Race1]],Races!$F$3:$G$30,2,0)</f>
        <v>#N/A</v>
      </c>
      <c r="T322" s="78" t="e">
        <f>Table2[[#This Row],[200m Points1]]+Table2[[#This Row],[500m Points 1]]+Table2[[#This Row],[LD Points1]]</f>
        <v>#N/A</v>
      </c>
      <c r="U322" s="11"/>
      <c r="V322" s="8"/>
      <c r="W322" s="78"/>
      <c r="X322" s="11"/>
      <c r="Y322" s="8" t="e">
        <f>VLOOKUP(Table2[[#This Row],[LD Place Race 2]],Races!$F$3:$G$30,2,0)</f>
        <v>#N/A</v>
      </c>
      <c r="Z322" s="78"/>
      <c r="AA322" s="11"/>
      <c r="AB322" s="8" t="e">
        <f>VLOOKUP(Table2[[#This Row],[500m Place Race 2]],Races!$F$3:$G$30,2,0)</f>
        <v>#N/A</v>
      </c>
      <c r="AC322" s="78"/>
      <c r="AD322" s="11"/>
      <c r="AE322" s="8" t="e">
        <f>VLOOKUP(Table2[[#This Row],[200m Race 2 Place]],Races!$F$3:$G$30,2,0)</f>
        <v>#N/A</v>
      </c>
      <c r="AF322" s="11"/>
      <c r="AG322" s="78"/>
      <c r="AH322" s="11" t="e">
        <f>VLOOKUP(Table2[[#This Row],[100m Place Race 2]],Races!$F$3:$G$30,2,0)</f>
        <v>#N/A</v>
      </c>
      <c r="AI322" s="11" t="e">
        <f>Table2[[#This Row],[100m POINTS Race 2]]+Table2[[#This Row],[200m POINTS RACE 2]]+Table2[[#This Row],[500m Points Race 2]]+Table2[[#This Row],[LD Points Race 2]]</f>
        <v>#N/A</v>
      </c>
      <c r="AJ322" s="11"/>
      <c r="AK322" s="9"/>
      <c r="AL322" s="78"/>
      <c r="AM322" s="11"/>
      <c r="AN322" s="78"/>
      <c r="AO322" s="11" t="s">
        <v>1705</v>
      </c>
      <c r="AP322" s="78">
        <v>5</v>
      </c>
      <c r="AQ322" s="11">
        <f>VLOOKUP(Table2[[#This Row],[500m Position]],Races!$F$3:$G$30,2,0)</f>
        <v>16</v>
      </c>
      <c r="AR322" s="335" t="s">
        <v>1777</v>
      </c>
      <c r="AS322" s="11">
        <v>3</v>
      </c>
      <c r="AT322" s="78">
        <f>VLOOKUP(Table2[[#This Row],[200m Position Race 4]],Races!$F$3:$G$30,2,0)</f>
        <v>19</v>
      </c>
      <c r="AU322" s="269">
        <v>28.46</v>
      </c>
      <c r="AV322" s="78">
        <v>4</v>
      </c>
      <c r="AW322" s="11">
        <f>VLOOKUP(Table2[[#This Row],[100m Position Race 4 ]],Races!$F$3:$G$30,2,0)</f>
        <v>17</v>
      </c>
      <c r="AX322" s="11">
        <f>Table2[[#This Row],[100m Points Race 4 ]]+Table2[[#This Row],[200m Points Race 4]]+Table2[[#This Row],[500m Points]]</f>
        <v>52</v>
      </c>
      <c r="AY322" s="11">
        <v>4</v>
      </c>
      <c r="AZ322" s="11">
        <f>VLOOKUP(Table2[[#This Row],[Total Position Race 4]],Races!$F$3:$G$30,2,0)</f>
        <v>17</v>
      </c>
      <c r="BA322" s="78"/>
      <c r="BB322" s="78"/>
      <c r="BC322" s="11"/>
      <c r="BD322" s="78" t="s">
        <v>2051</v>
      </c>
      <c r="BE322" s="11">
        <v>3</v>
      </c>
      <c r="BF322" s="78">
        <f>VLOOKUP(Table2[[#This Row],[Total Position Race 6]],Races!$F$3:$G$30,2,0)</f>
        <v>19</v>
      </c>
      <c r="BG322" s="11"/>
      <c r="BH322" s="78"/>
      <c r="BI322" s="11"/>
      <c r="BJ322" s="78"/>
      <c r="BK322" s="11"/>
      <c r="BL322" s="78"/>
      <c r="BM322" s="11"/>
      <c r="BN322" s="78"/>
      <c r="BO322" s="11"/>
      <c r="BP322" s="78"/>
      <c r="BQ322" s="11"/>
      <c r="BR322" s="78"/>
      <c r="BS322" s="11"/>
      <c r="BT322" s="78"/>
      <c r="BU322" s="11"/>
      <c r="BV32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22" s="9">
        <f>Table2[[#This Row],[Final Points race 1]]+Table2[[#This Row],[Final Points race 2]]+Table2[[#This Row],[Final POINTS Race 4 ]]+Table2[[#This Row],[Final POINTS Race 5]]+Table2[[#This Row],[Final POINTS Race 6]]</f>
        <v>36</v>
      </c>
      <c r="BX3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2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36</v>
      </c>
      <c r="CD322" s="42"/>
    </row>
    <row r="323" spans="1:82" ht="16.5" hidden="1" customHeight="1" thickBot="1">
      <c r="A323" s="6">
        <v>16</v>
      </c>
      <c r="B323" s="6" t="s">
        <v>9</v>
      </c>
      <c r="C323" s="185" t="s">
        <v>181</v>
      </c>
      <c r="D323" s="19">
        <v>37780</v>
      </c>
      <c r="E323" s="124" t="s">
        <v>466</v>
      </c>
      <c r="F323" s="6" t="s">
        <v>76</v>
      </c>
      <c r="G323" s="28" t="s">
        <v>13</v>
      </c>
      <c r="H323" s="191">
        <v>10815</v>
      </c>
      <c r="I323" s="93" t="e">
        <f>VLOOKUP(Table2[[#This Row],[GCU Number]],'race 5'!$B$2:$G$48,1,0)</f>
        <v>#N/A</v>
      </c>
      <c r="J323" s="11"/>
      <c r="K323" s="40"/>
      <c r="L323" s="11"/>
      <c r="M323" s="11" t="e">
        <f>VLOOKUP(Table2[[#This Row],[LD Place Race1]],Races!$F$3:$G$30,2,0)</f>
        <v>#N/A</v>
      </c>
      <c r="N323" s="11"/>
      <c r="O323" s="11"/>
      <c r="P323" s="11" t="e">
        <f>VLOOKUP(Table2[[#This Row],[500m Place Race1]],Races!$F$3:$G$30,2,0)</f>
        <v>#N/A</v>
      </c>
      <c r="Q323" s="40"/>
      <c r="R323" s="11"/>
      <c r="S323" s="11" t="e">
        <f>VLOOKUP(Table2[[#This Row],[200m Place Race1]],Races!$F$3:$G$30,2,0)</f>
        <v>#N/A</v>
      </c>
      <c r="T323" s="40" t="e">
        <f>Table2[[#This Row],[200m Points1]]+Table2[[#This Row],[500m Points 1]]+Table2[[#This Row],[LD Points1]]</f>
        <v>#N/A</v>
      </c>
      <c r="U323" s="11"/>
      <c r="V323" s="8"/>
      <c r="W323" s="40"/>
      <c r="X323" s="11"/>
      <c r="Y323" s="7" t="e">
        <f>VLOOKUP(Table2[[#This Row],[LD Place Race 2]],Races!$F$3:$G$30,2,0)</f>
        <v>#N/A</v>
      </c>
      <c r="Z323" s="40"/>
      <c r="AA323" s="11"/>
      <c r="AB323" s="7" t="e">
        <f>VLOOKUP(Table2[[#This Row],[500m Place Race 2]],Races!$F$3:$G$30,2,0)</f>
        <v>#N/A</v>
      </c>
      <c r="AC323" s="40"/>
      <c r="AD323" s="11"/>
      <c r="AE323" s="7" t="e">
        <f>VLOOKUP(Table2[[#This Row],[200m Race 2 Place]],Races!$F$3:$G$30,2,0)</f>
        <v>#N/A</v>
      </c>
      <c r="AF323" s="11"/>
      <c r="AG323" s="40"/>
      <c r="AH323" s="11" t="e">
        <f>VLOOKUP(Table2[[#This Row],[100m Place Race 2]],Races!$F$3:$G$30,2,0)</f>
        <v>#N/A</v>
      </c>
      <c r="AI323" s="11" t="e">
        <f>Table2[[#This Row],[100m POINTS Race 2]]+Table2[[#This Row],[200m POINTS RACE 2]]+Table2[[#This Row],[500m Points Race 2]]+Table2[[#This Row],[LD Points Race 2]]</f>
        <v>#N/A</v>
      </c>
      <c r="AJ323" s="11"/>
      <c r="AK323" s="11"/>
      <c r="AL323" s="40"/>
      <c r="AM323" s="11"/>
      <c r="AN323" s="40"/>
      <c r="AO323" s="11"/>
      <c r="AP323" s="40"/>
      <c r="AQ323" s="11" t="e">
        <f>VLOOKUP(Table2[[#This Row],[500m Position]],Races!$F$3:$G$30,2,0)</f>
        <v>#N/A</v>
      </c>
      <c r="AR323" s="40"/>
      <c r="AS323" s="11"/>
      <c r="AT323" s="40" t="e">
        <f>VLOOKUP(Table2[[#This Row],[200m Position Race 4]],Races!$F$3:$G$30,2,0)</f>
        <v>#N/A</v>
      </c>
      <c r="AU323" s="11"/>
      <c r="AV323" s="40"/>
      <c r="AW323" s="11" t="e">
        <f>VLOOKUP(Table2[[#This Row],[100m Position Race 4 ]],Races!$F$3:$G$30,2,0)</f>
        <v>#N/A</v>
      </c>
      <c r="AX323" s="11" t="e">
        <f>Table2[[#This Row],[100m Points Race 4 ]]+Table2[[#This Row],[200m Points Race 4]]+Table2[[#This Row],[500m Points]]</f>
        <v>#N/A</v>
      </c>
      <c r="AY323" s="11"/>
      <c r="AZ323" s="11"/>
      <c r="BA323" s="40"/>
      <c r="BB323" s="40"/>
      <c r="BC323" s="11"/>
      <c r="BD323" s="40"/>
      <c r="BE323" s="11"/>
      <c r="BF323" s="40"/>
      <c r="BG323" s="11"/>
      <c r="BH323" s="40"/>
      <c r="BI323" s="11"/>
      <c r="BJ323" s="40"/>
      <c r="BK323" s="11"/>
      <c r="BL323" s="40"/>
      <c r="BM323" s="11"/>
      <c r="BN323" s="40"/>
      <c r="BO323" s="11"/>
      <c r="BP323" s="40"/>
      <c r="BQ323" s="11"/>
      <c r="BR323" s="40"/>
      <c r="BS323" s="11"/>
      <c r="BT323" s="40"/>
      <c r="BU323" s="11"/>
      <c r="BV32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23" s="9">
        <f>Table2[[#This Row],[Final Points race 1]]+Table2[[#This Row],[Final Points race 2]]+Table2[[#This Row],[Final POINTS Race 4 ]]+Table2[[#This Row],[Final POINTS Race 5]]+Table2[[#This Row],[Final POINTS Race 6]]</f>
        <v>0</v>
      </c>
      <c r="BX32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23" s="42"/>
    </row>
    <row r="324" spans="1:82" ht="16.5" hidden="1" customHeight="1" thickBot="1">
      <c r="A324" s="6">
        <v>16</v>
      </c>
      <c r="B324" s="6" t="s">
        <v>9</v>
      </c>
      <c r="C324" s="185" t="s">
        <v>335</v>
      </c>
      <c r="D324" s="19">
        <v>37291</v>
      </c>
      <c r="E324" s="180" t="s">
        <v>76</v>
      </c>
      <c r="F324" s="324" t="s">
        <v>385</v>
      </c>
      <c r="G324" s="181" t="s">
        <v>44</v>
      </c>
      <c r="H324" s="207"/>
      <c r="I324" s="93" t="e">
        <f>VLOOKUP(Table2[[#This Row],[GCU Number]],'race 5'!$B$2:$G$48,1,0)</f>
        <v>#N/A</v>
      </c>
      <c r="J324" s="292">
        <v>54</v>
      </c>
      <c r="K324" s="40"/>
      <c r="L324" s="55"/>
      <c r="M324" s="11" t="e">
        <f>VLOOKUP(Table2[[#This Row],[LD Place Race1]],Races!$F$3:$G$30,2,0)</f>
        <v>#N/A</v>
      </c>
      <c r="N324" s="11"/>
      <c r="O324" s="11"/>
      <c r="P324" s="11" t="e">
        <f>VLOOKUP(Table2[[#This Row],[500m Place Race1]],Races!$F$3:$G$30,2,0)</f>
        <v>#N/A</v>
      </c>
      <c r="Q324" s="40"/>
      <c r="R324" s="55"/>
      <c r="S324" s="11" t="e">
        <f>VLOOKUP(Table2[[#This Row],[200m Place Race1]],Races!$F$3:$G$30,2,0)</f>
        <v>#N/A</v>
      </c>
      <c r="T324" s="40" t="e">
        <f>Table2[[#This Row],[200m Points1]]+Table2[[#This Row],[500m Points 1]]+Table2[[#This Row],[LD Points1]]</f>
        <v>#N/A</v>
      </c>
      <c r="U324" s="55"/>
      <c r="V324" s="56"/>
      <c r="W324" s="40"/>
      <c r="X324" s="55"/>
      <c r="Y324" s="56" t="e">
        <f>VLOOKUP(Table2[[#This Row],[LD Place Race 2]],Races!$F$3:$G$30,2,0)</f>
        <v>#N/A</v>
      </c>
      <c r="Z324" s="40"/>
      <c r="AA324" s="55"/>
      <c r="AB324" s="56" t="e">
        <f>VLOOKUP(Table2[[#This Row],[500m Place Race 2]],Races!$F$3:$G$30,2,0)</f>
        <v>#N/A</v>
      </c>
      <c r="AC324" s="40"/>
      <c r="AD324" s="55"/>
      <c r="AE324" s="56" t="e">
        <f>VLOOKUP(Table2[[#This Row],[200m Race 2 Place]],Races!$F$3:$G$30,2,0)</f>
        <v>#N/A</v>
      </c>
      <c r="AF324" s="88"/>
      <c r="AG324" s="40"/>
      <c r="AH324" s="55" t="e">
        <f>VLOOKUP(Table2[[#This Row],[100m Place Race 2]],Races!$F$3:$G$30,2,0)</f>
        <v>#N/A</v>
      </c>
      <c r="AI324" s="55" t="e">
        <f>Table2[[#This Row],[100m POINTS Race 2]]+Table2[[#This Row],[200m POINTS RACE 2]]+Table2[[#This Row],[500m Points Race 2]]+Table2[[#This Row],[LD Points Race 2]]</f>
        <v>#N/A</v>
      </c>
      <c r="AJ324" s="55"/>
      <c r="AK324" s="88"/>
      <c r="AL324" s="40"/>
      <c r="AM324" s="55"/>
      <c r="AN324" s="40"/>
      <c r="AO324" s="55"/>
      <c r="AP324" s="40"/>
      <c r="AQ324" s="55" t="e">
        <f>VLOOKUP(Table2[[#This Row],[500m Position]],Races!$F$3:$G$30,2,0)</f>
        <v>#N/A</v>
      </c>
      <c r="AR324" s="40"/>
      <c r="AS324" s="55"/>
      <c r="AT324" s="40" t="e">
        <f>VLOOKUP(Table2[[#This Row],[200m Position Race 4]],Races!$F$3:$G$30,2,0)</f>
        <v>#N/A</v>
      </c>
      <c r="AU324" s="55"/>
      <c r="AV324" s="40"/>
      <c r="AW324" s="55" t="e">
        <f>VLOOKUP(Table2[[#This Row],[100m Position Race 4 ]],Races!$F$3:$G$30,2,0)</f>
        <v>#N/A</v>
      </c>
      <c r="AX324" s="55" t="e">
        <f>Table2[[#This Row],[100m Points Race 4 ]]+Table2[[#This Row],[200m Points Race 4]]+Table2[[#This Row],[500m Points]]</f>
        <v>#N/A</v>
      </c>
      <c r="AY324" s="55"/>
      <c r="AZ324" s="55"/>
      <c r="BA324" s="40"/>
      <c r="BB324" s="40"/>
      <c r="BC324" s="55"/>
      <c r="BD324" s="40"/>
      <c r="BE324" s="55"/>
      <c r="BF324" s="40"/>
      <c r="BG324" s="55"/>
      <c r="BH324" s="40"/>
      <c r="BI324" s="55"/>
      <c r="BJ324" s="40"/>
      <c r="BK324" s="55"/>
      <c r="BL324" s="40"/>
      <c r="BM324" s="55"/>
      <c r="BN324" s="40"/>
      <c r="BO324" s="55"/>
      <c r="BP324" s="40"/>
      <c r="BQ324" s="55"/>
      <c r="BR324" s="40"/>
      <c r="BS324" s="55"/>
      <c r="BT324" s="40"/>
      <c r="BU324" s="55"/>
      <c r="BV32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24" s="9">
        <f>Table2[[#This Row],[Final Points race 1]]+Table2[[#This Row],[Final Points race 2]]+Table2[[#This Row],[Final POINTS Race 4 ]]+Table2[[#This Row],[Final POINTS Race 5]]+Table2[[#This Row],[Final POINTS Race 6]]</f>
        <v>0</v>
      </c>
      <c r="BX3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24" s="42"/>
    </row>
    <row r="325" spans="1:82" ht="16.5" hidden="1" customHeight="1" thickBot="1">
      <c r="A325" s="6">
        <v>16</v>
      </c>
      <c r="B325" s="6" t="s">
        <v>9</v>
      </c>
      <c r="C325" s="185" t="s">
        <v>255</v>
      </c>
      <c r="D325" s="19">
        <v>37486</v>
      </c>
      <c r="E325" s="10" t="s">
        <v>246</v>
      </c>
      <c r="F325" s="10" t="s">
        <v>76</v>
      </c>
      <c r="G325" s="10" t="s">
        <v>13</v>
      </c>
      <c r="H325" s="191"/>
      <c r="I325" s="93" t="e">
        <f>VLOOKUP(Table2[[#This Row],[GCU Number]],'race 5'!$B$2:$G$48,1,0)</f>
        <v>#N/A</v>
      </c>
      <c r="J325" s="37"/>
      <c r="K325" s="40"/>
      <c r="L325" s="37"/>
      <c r="M325" s="11" t="e">
        <f>VLOOKUP(Table2[[#This Row],[LD Place Race1]],Races!$F$3:$G$30,2,0)</f>
        <v>#N/A</v>
      </c>
      <c r="N325" s="11"/>
      <c r="O325" s="11"/>
      <c r="P325" s="11" t="e">
        <f>VLOOKUP(Table2[[#This Row],[500m Place Race1]],Races!$F$3:$G$30,2,0)</f>
        <v>#N/A</v>
      </c>
      <c r="Q325" s="40"/>
      <c r="R325" s="37"/>
      <c r="S325" s="11" t="e">
        <f>VLOOKUP(Table2[[#This Row],[200m Place Race1]],Races!$F$3:$G$30,2,0)</f>
        <v>#N/A</v>
      </c>
      <c r="T325" s="40" t="e">
        <f>Table2[[#This Row],[200m Points1]]+Table2[[#This Row],[500m Points 1]]+Table2[[#This Row],[LD Points1]]</f>
        <v>#N/A</v>
      </c>
      <c r="U325" s="37"/>
      <c r="V325" s="8"/>
      <c r="W325" s="40"/>
      <c r="X325" s="37"/>
      <c r="Y325" s="7" t="e">
        <f>VLOOKUP(Table2[[#This Row],[LD Place Race 2]],Races!$F$3:$G$30,2,0)</f>
        <v>#N/A</v>
      </c>
      <c r="Z325" s="40"/>
      <c r="AA325" s="37"/>
      <c r="AB325" s="7" t="e">
        <f>VLOOKUP(Table2[[#This Row],[500m Place Race 2]],Races!$F$3:$G$30,2,0)</f>
        <v>#N/A</v>
      </c>
      <c r="AC325" s="40"/>
      <c r="AD325" s="37"/>
      <c r="AE325" s="7" t="e">
        <f>VLOOKUP(Table2[[#This Row],[200m Race 2 Place]],Races!$F$3:$G$30,2,0)</f>
        <v>#N/A</v>
      </c>
      <c r="AF325" s="11"/>
      <c r="AG325" s="40"/>
      <c r="AH325" s="37" t="e">
        <f>VLOOKUP(Table2[[#This Row],[100m Place Race 2]],Races!$F$3:$G$30,2,0)</f>
        <v>#N/A</v>
      </c>
      <c r="AI325" s="37" t="e">
        <f>Table2[[#This Row],[100m POINTS Race 2]]+Table2[[#This Row],[200m POINTS RACE 2]]+Table2[[#This Row],[500m Points Race 2]]+Table2[[#This Row],[LD Points Race 2]]</f>
        <v>#N/A</v>
      </c>
      <c r="AJ325" s="37"/>
      <c r="AK325" s="11"/>
      <c r="AL325" s="40"/>
      <c r="AM325" s="37"/>
      <c r="AN325" s="40"/>
      <c r="AO325" s="37"/>
      <c r="AP325" s="40"/>
      <c r="AQ325" s="37" t="e">
        <f>VLOOKUP(Table2[[#This Row],[500m Position]],Races!$F$3:$G$30,2,0)</f>
        <v>#N/A</v>
      </c>
      <c r="AR325" s="40"/>
      <c r="AS325" s="37"/>
      <c r="AT325" s="40" t="e">
        <f>VLOOKUP(Table2[[#This Row],[200m Position Race 4]],Races!$F$3:$G$30,2,0)</f>
        <v>#N/A</v>
      </c>
      <c r="AU325" s="37"/>
      <c r="AV325" s="40"/>
      <c r="AW325" s="37" t="e">
        <f>VLOOKUP(Table2[[#This Row],[100m Position Race 4 ]],Races!$F$3:$G$30,2,0)</f>
        <v>#N/A</v>
      </c>
      <c r="AX325" s="37" t="e">
        <f>Table2[[#This Row],[100m Points Race 4 ]]+Table2[[#This Row],[200m Points Race 4]]+Table2[[#This Row],[500m Points]]</f>
        <v>#N/A</v>
      </c>
      <c r="AY325" s="37"/>
      <c r="AZ325" s="37"/>
      <c r="BA325" s="40"/>
      <c r="BB325" s="40"/>
      <c r="BC325" s="37"/>
      <c r="BD325" s="40"/>
      <c r="BE325" s="37"/>
      <c r="BF325" s="40"/>
      <c r="BG325" s="37"/>
      <c r="BH325" s="40"/>
      <c r="BI325" s="37"/>
      <c r="BJ325" s="40"/>
      <c r="BK325" s="37"/>
      <c r="BL325" s="40"/>
      <c r="BM325" s="37"/>
      <c r="BN325" s="40"/>
      <c r="BO325" s="37"/>
      <c r="BP325" s="40"/>
      <c r="BQ325" s="37"/>
      <c r="BR325" s="40"/>
      <c r="BS325" s="37"/>
      <c r="BT325" s="40"/>
      <c r="BU325" s="37"/>
      <c r="BV32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25" s="9">
        <f>Table2[[#This Row],[Final Points race 1]]+Table2[[#This Row],[Final Points race 2]]+Table2[[#This Row],[Final POINTS Race 4 ]]+Table2[[#This Row],[Final POINTS Race 5]]+Table2[[#This Row],[Final POINTS Race 6]]</f>
        <v>0</v>
      </c>
      <c r="BX32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25" s="42"/>
    </row>
    <row r="326" spans="1:82" ht="16.5" hidden="1" customHeight="1" thickBot="1">
      <c r="A326" s="6">
        <v>16</v>
      </c>
      <c r="B326" s="189" t="s">
        <v>9</v>
      </c>
      <c r="C326" s="185" t="s">
        <v>492</v>
      </c>
      <c r="D326" s="19">
        <v>37609</v>
      </c>
      <c r="E326" s="10" t="s">
        <v>76</v>
      </c>
      <c r="F326" s="193" t="s">
        <v>739</v>
      </c>
      <c r="G326" s="10" t="s">
        <v>11</v>
      </c>
      <c r="H326" s="201">
        <v>10104</v>
      </c>
      <c r="I326" s="93">
        <f>VLOOKUP(Table2[[#This Row],[GCU Number]],'race 5'!$B$2:$G$48,1,0)</f>
        <v>10104</v>
      </c>
      <c r="J326" s="37">
        <v>122</v>
      </c>
      <c r="K326" s="7" t="s">
        <v>424</v>
      </c>
      <c r="L326" s="11" t="s">
        <v>424</v>
      </c>
      <c r="M326" s="11">
        <f>VLOOKUP(Table2[[#This Row],[LD Place Race1]],Races!$F$3:$G$30,2,0)</f>
        <v>0</v>
      </c>
      <c r="N326" s="11" t="s">
        <v>880</v>
      </c>
      <c r="O326" s="11">
        <v>1</v>
      </c>
      <c r="P326" s="11">
        <f>VLOOKUP(Table2[[#This Row],[500m Place Race1]],Races!$F$3:$G$30,2,0)</f>
        <v>26</v>
      </c>
      <c r="Q326" s="267">
        <v>48.32</v>
      </c>
      <c r="R326" s="11">
        <v>1</v>
      </c>
      <c r="S326" s="11">
        <f>VLOOKUP(Table2[[#This Row],[200m Place Race1]],Races!$F$3:$G$30,2,0)</f>
        <v>26</v>
      </c>
      <c r="T326" s="7">
        <f>Table2[[#This Row],[200m Points1]]+Table2[[#This Row],[500m Points 1]]+Table2[[#This Row],[LD Points1]]</f>
        <v>52</v>
      </c>
      <c r="U326" s="11">
        <v>3</v>
      </c>
      <c r="V326" s="8">
        <f>VLOOKUP(Table2[[#This Row],[Final Place RACE 1]],Races!$F$3:$G$28,2,0)</f>
        <v>19</v>
      </c>
      <c r="W326" s="40" t="s">
        <v>1281</v>
      </c>
      <c r="X326" s="11">
        <v>3</v>
      </c>
      <c r="Y326" s="7">
        <f>VLOOKUP(Table2[[#This Row],[LD Place Race 2]],Races!$F$3:$G$30,2,0)</f>
        <v>19</v>
      </c>
      <c r="Z326" s="40" t="s">
        <v>1425</v>
      </c>
      <c r="AA326" s="11">
        <v>3</v>
      </c>
      <c r="AB326" s="7">
        <f>VLOOKUP(Table2[[#This Row],[500m Place Race 2]],Races!$F$3:$G$30,2,0)</f>
        <v>19</v>
      </c>
      <c r="AC326" s="268">
        <v>44.94</v>
      </c>
      <c r="AD326" s="11">
        <v>1</v>
      </c>
      <c r="AE326" s="7">
        <f>VLOOKUP(Table2[[#This Row],[200m Race 2 Place]],Races!$F$3:$G$30,2,0)</f>
        <v>26</v>
      </c>
      <c r="AF326" s="300">
        <v>20.75</v>
      </c>
      <c r="AG326" s="40">
        <v>1</v>
      </c>
      <c r="AH326" s="11">
        <f>VLOOKUP(Table2[[#This Row],[100m Place Race 2]],Races!$F$3:$G$30,2,0)</f>
        <v>26</v>
      </c>
      <c r="AI326" s="11">
        <f>Table2[[#This Row],[100m POINTS Race 2]]+Table2[[#This Row],[200m POINTS RACE 2]]+Table2[[#This Row],[500m Points Race 2]]+Table2[[#This Row],[LD Points Race 2]]</f>
        <v>90</v>
      </c>
      <c r="AJ326" s="11">
        <v>2</v>
      </c>
      <c r="AK326" s="11">
        <f>VLOOKUP(Table2[[#This Row],[Race 2 Overall Position]],Races!$F$3:$G$30,2,0)</f>
        <v>22</v>
      </c>
      <c r="AL326" s="7"/>
      <c r="AM326" s="11"/>
      <c r="AN326" s="7"/>
      <c r="AO326" s="11" t="s">
        <v>1684</v>
      </c>
      <c r="AP326" s="7">
        <v>2</v>
      </c>
      <c r="AQ326" s="11">
        <f>VLOOKUP(Table2[[#This Row],[500m Position]],Races!$F$3:$G$30,2,0)</f>
        <v>22</v>
      </c>
      <c r="AR326" s="267">
        <v>53.4</v>
      </c>
      <c r="AS326" s="11">
        <v>1</v>
      </c>
      <c r="AT326" s="7">
        <f>VLOOKUP(Table2[[#This Row],[200m Position Race 4]],Races!$F$3:$G$30,2,0)</f>
        <v>26</v>
      </c>
      <c r="AU326" s="269">
        <v>26.15</v>
      </c>
      <c r="AV326" s="7">
        <v>1</v>
      </c>
      <c r="AW326" s="11">
        <f>VLOOKUP(Table2[[#This Row],[100m Position Race 4 ]],Races!$F$3:$G$30,2,0)</f>
        <v>26</v>
      </c>
      <c r="AX326" s="11">
        <f>Table2[[#This Row],[100m Points Race 4 ]]+Table2[[#This Row],[200m Points Race 4]]+Table2[[#This Row],[500m Points]]</f>
        <v>74</v>
      </c>
      <c r="AY326" s="11">
        <v>2</v>
      </c>
      <c r="AZ326" s="11">
        <f>VLOOKUP(Table2[[#This Row],[Total Position Race 4]],Races!$F$3:$G$30,2,0)</f>
        <v>22</v>
      </c>
      <c r="BA326" s="7" t="s">
        <v>1990</v>
      </c>
      <c r="BB326" s="7">
        <v>1</v>
      </c>
      <c r="BC326" s="11">
        <f>VLOOKUP(Table2[[#This Row],[Total Position Race 5]],Races!$F$3:$G$30,2,0)</f>
        <v>26</v>
      </c>
      <c r="BD326" s="7"/>
      <c r="BE326" s="11"/>
      <c r="BF326" s="7"/>
      <c r="BG326" s="11"/>
      <c r="BH326" s="7"/>
      <c r="BI326" s="11"/>
      <c r="BJ326" s="7"/>
      <c r="BK326" s="11"/>
      <c r="BL326" s="7"/>
      <c r="BM326" s="11"/>
      <c r="BN326" s="7"/>
      <c r="BO326" s="11"/>
      <c r="BP326" s="7"/>
      <c r="BQ326" s="11"/>
      <c r="BR326" s="7"/>
      <c r="BS326" s="11"/>
      <c r="BT326" s="7"/>
      <c r="BU326" s="11"/>
      <c r="BV32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326" s="9">
        <f>Table2[[#This Row],[Final Points race 1]]+Table2[[#This Row],[Final Points race 2]]+Table2[[#This Row],[Final POINTS Race 4 ]]+Table2[[#This Row],[Final POINTS Race 5]]+Table2[[#This Row],[Final POINTS Race 6]]</f>
        <v>89</v>
      </c>
      <c r="BX3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89</v>
      </c>
      <c r="CD326" s="42"/>
    </row>
    <row r="327" spans="1:82" ht="16.5" customHeight="1">
      <c r="A327" s="10">
        <v>16</v>
      </c>
      <c r="B327" s="6" t="s">
        <v>9</v>
      </c>
      <c r="C327" s="39" t="s">
        <v>2002</v>
      </c>
      <c r="D327" s="19"/>
      <c r="E327" s="10"/>
      <c r="F327" s="6"/>
      <c r="G327" s="29" t="s">
        <v>44</v>
      </c>
      <c r="H327" s="201"/>
      <c r="I327" s="176"/>
      <c r="J327" s="37"/>
      <c r="K327" s="390"/>
      <c r="L327" s="126"/>
      <c r="M327" s="126"/>
      <c r="N327" s="11"/>
      <c r="O327" s="11"/>
      <c r="P327" s="11"/>
      <c r="Q327" s="390"/>
      <c r="R327" s="126"/>
      <c r="S327" s="126"/>
      <c r="T327" s="126"/>
      <c r="U327" s="126"/>
      <c r="V327" s="298"/>
      <c r="W327" s="391"/>
      <c r="X327" s="126"/>
      <c r="Y327" s="298"/>
      <c r="Z327" s="391"/>
      <c r="AA327" s="126"/>
      <c r="AB327" s="298"/>
      <c r="AC327" s="391"/>
      <c r="AD327" s="126"/>
      <c r="AE327" s="298"/>
      <c r="AF327" s="390"/>
      <c r="AG327" s="391"/>
      <c r="AH327" s="126"/>
      <c r="AI327" s="11"/>
      <c r="AJ327" s="11"/>
      <c r="AK327" s="127"/>
      <c r="AL327" s="126"/>
      <c r="AM327" s="126"/>
      <c r="AN327" s="126"/>
      <c r="AO327" s="126"/>
      <c r="AP327" s="126"/>
      <c r="AQ327" s="126"/>
      <c r="AR327" s="126"/>
      <c r="AS327" s="126"/>
      <c r="AT327" s="126"/>
      <c r="AU327" s="126"/>
      <c r="AV327" s="126"/>
      <c r="AW327" s="126"/>
      <c r="AX327" s="11"/>
      <c r="AY327" s="11"/>
      <c r="AZ327" s="11"/>
      <c r="BA327" s="126"/>
      <c r="BB327" s="126"/>
      <c r="BC327" s="126"/>
      <c r="BD327" s="11" t="s">
        <v>2052</v>
      </c>
      <c r="BE327" s="126">
        <v>4</v>
      </c>
      <c r="BF327" s="126">
        <f>VLOOKUP(Table2[[#This Row],[Total Position Race 6]],Races!$F$3:$G$30,2,0)</f>
        <v>17</v>
      </c>
      <c r="BG327" s="126"/>
      <c r="BH327" s="126"/>
      <c r="BI327" s="126"/>
      <c r="BJ327" s="126"/>
      <c r="BK327" s="126"/>
      <c r="BL327" s="126"/>
      <c r="BM327" s="126"/>
      <c r="BN327" s="126"/>
      <c r="BO327" s="126"/>
      <c r="BP327" s="11"/>
      <c r="BQ327" s="11"/>
      <c r="BR327" s="11"/>
      <c r="BS327" s="11"/>
      <c r="BT327" s="11"/>
      <c r="BU327" s="11"/>
      <c r="BV327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327" s="127">
        <f>Table2[[#This Row],[Final Points race 1]]+Table2[[#This Row],[Final Points race 2]]+Table2[[#This Row],[Final POINTS Race 4 ]]+Table2[[#This Row],[Final POINTS Race 5]]+Table2[[#This Row],[Final POINTS Race 6]]</f>
        <v>17</v>
      </c>
      <c r="BX327" s="9" t="e">
        <f>SMALL(#REF!,1)</f>
        <v>#REF!</v>
      </c>
      <c r="BY327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27" s="9">
        <f>IF(Table2[[#This Row],[Races completed]]=$BZ$1,Table2[[#This Row],[Total Points 2018]]-Table2[[#This Row],[Lowest]],Table2[[#This Row],[Total Points 2018]])</f>
        <v>17</v>
      </c>
      <c r="CD327" s="42"/>
    </row>
    <row r="328" spans="1:82" ht="16.5" customHeight="1">
      <c r="A328" s="6">
        <v>16</v>
      </c>
      <c r="B328" s="189" t="s">
        <v>9</v>
      </c>
      <c r="C328" s="209" t="s">
        <v>1605</v>
      </c>
      <c r="D328" s="19">
        <v>37772</v>
      </c>
      <c r="E328" s="10" t="s">
        <v>76</v>
      </c>
      <c r="F328" s="10" t="s">
        <v>735</v>
      </c>
      <c r="G328" s="124" t="s">
        <v>37</v>
      </c>
      <c r="H328" s="201">
        <v>10084</v>
      </c>
      <c r="I328" s="176">
        <f>VLOOKUP(Table2[[#This Row],[GCU Number]],'race 5'!$B$2:$G$48,1,0)</f>
        <v>10084</v>
      </c>
      <c r="J328" s="11">
        <v>45</v>
      </c>
      <c r="K328" s="11" t="s">
        <v>816</v>
      </c>
      <c r="L328" s="11">
        <v>4</v>
      </c>
      <c r="M328" s="11">
        <f>VLOOKUP(Table2[[#This Row],[LD Place Race1]],Races!$F$3:$G$30,2,0)</f>
        <v>17</v>
      </c>
      <c r="N328" s="11" t="s">
        <v>884</v>
      </c>
      <c r="O328" s="11">
        <v>6</v>
      </c>
      <c r="P328" s="11">
        <f>VLOOKUP(Table2[[#This Row],[500m Place Race1]],Races!$F$3:$G$30,2,0)</f>
        <v>15</v>
      </c>
      <c r="Q328" s="11" t="s">
        <v>937</v>
      </c>
      <c r="R328" s="11">
        <v>6</v>
      </c>
      <c r="S328" s="11">
        <f>VLOOKUP(Table2[[#This Row],[200m Place Race1]],Races!$F$3:$G$30,2,0)</f>
        <v>15</v>
      </c>
      <c r="T328" s="11">
        <f>Table2[[#This Row],[200m Points1]]+Table2[[#This Row],[500m Points 1]]+Table2[[#This Row],[LD Points1]]</f>
        <v>47</v>
      </c>
      <c r="U328" s="11">
        <v>5</v>
      </c>
      <c r="V328" s="8">
        <f>VLOOKUP(Table2[[#This Row],[Final Place RACE 1]],Races!$F$3:$G$28,2,0)</f>
        <v>16</v>
      </c>
      <c r="W328" s="37" t="s">
        <v>1284</v>
      </c>
      <c r="X328" s="11">
        <v>5</v>
      </c>
      <c r="Y328" s="7">
        <f>VLOOKUP(Table2[[#This Row],[LD Place Race 2]],Races!$F$3:$G$30,2,0)</f>
        <v>16</v>
      </c>
      <c r="Z328" s="37" t="s">
        <v>1427</v>
      </c>
      <c r="AA328" s="11">
        <v>5</v>
      </c>
      <c r="AB328" s="7">
        <f>VLOOKUP(Table2[[#This Row],[500m Place Race 2]],Races!$F$3:$G$30,2,0)</f>
        <v>16</v>
      </c>
      <c r="AC328" s="280">
        <v>53.42</v>
      </c>
      <c r="AD328" s="11">
        <v>4</v>
      </c>
      <c r="AE328" s="7">
        <f>VLOOKUP(Table2[[#This Row],[200m Race 2 Place]],Races!$F$3:$G$30,2,0)</f>
        <v>17</v>
      </c>
      <c r="AF328" s="300">
        <v>24.59</v>
      </c>
      <c r="AG328" s="37">
        <v>4</v>
      </c>
      <c r="AH328" s="11">
        <f>VLOOKUP(Table2[[#This Row],[100m Place Race 2]],Races!$F$3:$G$30,2,0)</f>
        <v>17</v>
      </c>
      <c r="AI328" s="11">
        <f>Table2[[#This Row],[100m POINTS Race 2]]+Table2[[#This Row],[200m POINTS RACE 2]]+Table2[[#This Row],[500m Points Race 2]]+Table2[[#This Row],[LD Points Race 2]]</f>
        <v>66</v>
      </c>
      <c r="AJ328" s="11">
        <v>4</v>
      </c>
      <c r="AK328" s="11">
        <f>VLOOKUP(Table2[[#This Row],[Race 2 Overall Position]],Races!$F$3:$G$30,2,0)</f>
        <v>17</v>
      </c>
      <c r="AL328" s="11"/>
      <c r="AM328" s="11"/>
      <c r="AN328" s="11"/>
      <c r="AO328" s="11" t="s">
        <v>1679</v>
      </c>
      <c r="AP328" s="11">
        <v>6</v>
      </c>
      <c r="AQ328" s="11">
        <f>VLOOKUP(Table2[[#This Row],[500m Position]],Races!$F$3:$G$30,2,0)</f>
        <v>15</v>
      </c>
      <c r="AR328" s="269" t="s">
        <v>1750</v>
      </c>
      <c r="AS328" s="11">
        <v>5</v>
      </c>
      <c r="AT328" s="11">
        <f>VLOOKUP(Table2[[#This Row],[200m Position Race 4]],Races!$F$3:$G$30,2,0)</f>
        <v>16</v>
      </c>
      <c r="AU328" s="269">
        <v>32.06</v>
      </c>
      <c r="AV328" s="11">
        <v>6</v>
      </c>
      <c r="AW328" s="11">
        <f>VLOOKUP(Table2[[#This Row],[100m Position Race 4 ]],Races!$F$3:$G$30,2,0)</f>
        <v>15</v>
      </c>
      <c r="AX328" s="11">
        <f>Table2[[#This Row],[100m Points Race 4 ]]+Table2[[#This Row],[200m Points Race 4]]+Table2[[#This Row],[500m Points]]</f>
        <v>46</v>
      </c>
      <c r="AY328" s="11">
        <v>6</v>
      </c>
      <c r="AZ328" s="11">
        <f>VLOOKUP(Table2[[#This Row],[Total Position Race 4]],Races!$F$3:$G$30,2,0)</f>
        <v>15</v>
      </c>
      <c r="BA328" s="11" t="s">
        <v>1988</v>
      </c>
      <c r="BB328" s="11">
        <v>4</v>
      </c>
      <c r="BC328" s="11">
        <f>VLOOKUP(Table2[[#This Row],[Total Position Race 5]],Races!$F$3:$G$30,2,0)</f>
        <v>17</v>
      </c>
      <c r="BD328" s="11" t="s">
        <v>2053</v>
      </c>
      <c r="BE328" s="11">
        <v>5</v>
      </c>
      <c r="BF328" s="11">
        <f>VLOOKUP(Table2[[#This Row],[Total Position Race 6]],Races!$F$3:$G$30,2,0)</f>
        <v>16</v>
      </c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  <c r="BT328" s="11"/>
      <c r="BU328" s="11"/>
      <c r="BV32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328" s="9">
        <f>Table2[[#This Row],[Final Points race 1]]+Table2[[#This Row],[Final Points race 2]]+Table2[[#This Row],[Final POINTS Race 4 ]]+Table2[[#This Row],[Final POINTS Race 5]]+Table2[[#This Row],[Final POINTS Race 6]]</f>
        <v>81</v>
      </c>
      <c r="BX32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81</v>
      </c>
      <c r="CD328" s="42"/>
    </row>
    <row r="329" spans="1:82" ht="16.5" hidden="1" customHeight="1" thickBot="1">
      <c r="A329" s="6">
        <v>16</v>
      </c>
      <c r="B329" s="6" t="s">
        <v>9</v>
      </c>
      <c r="C329" s="185" t="s">
        <v>95</v>
      </c>
      <c r="D329" s="19">
        <v>37348</v>
      </c>
      <c r="E329" s="6" t="s">
        <v>76</v>
      </c>
      <c r="F329" s="10" t="s">
        <v>12</v>
      </c>
      <c r="G329" s="10" t="s">
        <v>13</v>
      </c>
      <c r="H329" s="191"/>
      <c r="I329" s="93" t="e">
        <f>VLOOKUP(Table2[[#This Row],[GCU Number]],'race 5'!$B$2:$G$48,1,0)</f>
        <v>#N/A</v>
      </c>
      <c r="J329" s="11"/>
      <c r="K329" s="40"/>
      <c r="L329" s="11"/>
      <c r="M329" s="11" t="e">
        <f>VLOOKUP(Table2[[#This Row],[LD Place Race1]],Races!$F$3:$G$30,2,0)</f>
        <v>#N/A</v>
      </c>
      <c r="N329" s="11"/>
      <c r="O329" s="11"/>
      <c r="P329" s="11" t="e">
        <f>VLOOKUP(Table2[[#This Row],[500m Place Race1]],Races!$F$3:$G$30,2,0)</f>
        <v>#N/A</v>
      </c>
      <c r="Q329" s="40"/>
      <c r="R329" s="11"/>
      <c r="S329" s="11" t="e">
        <f>VLOOKUP(Table2[[#This Row],[200m Place Race1]],Races!$F$3:$G$30,2,0)</f>
        <v>#N/A</v>
      </c>
      <c r="T329" s="40" t="e">
        <f>Table2[[#This Row],[200m Points1]]+Table2[[#This Row],[500m Points 1]]+Table2[[#This Row],[LD Points1]]</f>
        <v>#N/A</v>
      </c>
      <c r="U329" s="11"/>
      <c r="V329" s="8"/>
      <c r="W329" s="40"/>
      <c r="X329" s="11"/>
      <c r="Y329" s="7" t="e">
        <f>VLOOKUP(Table2[[#This Row],[LD Place Race 2]],Races!$F$3:$G$30,2,0)</f>
        <v>#N/A</v>
      </c>
      <c r="Z329" s="40"/>
      <c r="AA329" s="11"/>
      <c r="AB329" s="7" t="e">
        <f>VLOOKUP(Table2[[#This Row],[500m Place Race 2]],Races!$F$3:$G$30,2,0)</f>
        <v>#N/A</v>
      </c>
      <c r="AC329" s="40"/>
      <c r="AD329" s="11"/>
      <c r="AE329" s="7" t="e">
        <f>VLOOKUP(Table2[[#This Row],[200m Race 2 Place]],Races!$F$3:$G$30,2,0)</f>
        <v>#N/A</v>
      </c>
      <c r="AF329" s="11"/>
      <c r="AG329" s="40"/>
      <c r="AH329" s="11" t="e">
        <f>VLOOKUP(Table2[[#This Row],[100m Place Race 2]],Races!$F$3:$G$30,2,0)</f>
        <v>#N/A</v>
      </c>
      <c r="AI329" s="11" t="e">
        <f>Table2[[#This Row],[100m POINTS Race 2]]+Table2[[#This Row],[200m POINTS RACE 2]]+Table2[[#This Row],[500m Points Race 2]]+Table2[[#This Row],[LD Points Race 2]]</f>
        <v>#N/A</v>
      </c>
      <c r="AJ329" s="11"/>
      <c r="AK329" s="11"/>
      <c r="AL329" s="40"/>
      <c r="AM329" s="11"/>
      <c r="AN329" s="40"/>
      <c r="AO329" s="11"/>
      <c r="AP329" s="40"/>
      <c r="AQ329" s="11" t="e">
        <f>VLOOKUP(Table2[[#This Row],[500m Position]],Races!$F$3:$G$30,2,0)</f>
        <v>#N/A</v>
      </c>
      <c r="AR329" s="40"/>
      <c r="AS329" s="11"/>
      <c r="AT329" s="40" t="e">
        <f>VLOOKUP(Table2[[#This Row],[200m Position Race 4]],Races!$F$3:$G$30,2,0)</f>
        <v>#N/A</v>
      </c>
      <c r="AU329" s="11"/>
      <c r="AV329" s="40"/>
      <c r="AW329" s="11" t="e">
        <f>VLOOKUP(Table2[[#This Row],[100m Position Race 4 ]],Races!$F$3:$G$30,2,0)</f>
        <v>#N/A</v>
      </c>
      <c r="AX329" s="11" t="e">
        <f>Table2[[#This Row],[100m Points Race 4 ]]+Table2[[#This Row],[200m Points Race 4]]+Table2[[#This Row],[500m Points]]</f>
        <v>#N/A</v>
      </c>
      <c r="AY329" s="11"/>
      <c r="AZ329" s="11"/>
      <c r="BA329" s="40"/>
      <c r="BB329" s="40"/>
      <c r="BC329" s="11"/>
      <c r="BD329" s="40"/>
      <c r="BE329" s="11"/>
      <c r="BF329" s="40"/>
      <c r="BG329" s="11"/>
      <c r="BH329" s="40"/>
      <c r="BI329" s="11"/>
      <c r="BJ329" s="40"/>
      <c r="BK329" s="11"/>
      <c r="BL329" s="40"/>
      <c r="BM329" s="11"/>
      <c r="BN329" s="40"/>
      <c r="BO329" s="11"/>
      <c r="BP329" s="40"/>
      <c r="BQ329" s="11"/>
      <c r="BR329" s="40"/>
      <c r="BS329" s="11"/>
      <c r="BT329" s="40"/>
      <c r="BU329" s="11"/>
      <c r="BV32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29" s="9">
        <f>Table2[[#This Row],[Final Points race 1]]+Table2[[#This Row],[Final Points race 2]]+Table2[[#This Row],[Final POINTS Race 4 ]]+Table2[[#This Row],[Final POINTS Race 5]]+Table2[[#This Row],[Final POINTS Race 6]]</f>
        <v>0</v>
      </c>
      <c r="BX32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2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2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29" s="42"/>
    </row>
    <row r="330" spans="1:82" ht="16.5" hidden="1" customHeight="1" thickBot="1">
      <c r="A330" s="6">
        <v>16</v>
      </c>
      <c r="B330" s="6" t="s">
        <v>9</v>
      </c>
      <c r="C330" s="185" t="s">
        <v>229</v>
      </c>
      <c r="D330" s="19">
        <v>37914</v>
      </c>
      <c r="E330" s="10" t="s">
        <v>246</v>
      </c>
      <c r="F330" s="10" t="s">
        <v>76</v>
      </c>
      <c r="G330" s="29" t="s">
        <v>13</v>
      </c>
      <c r="H330" s="191"/>
      <c r="I330" s="93" t="e">
        <f>VLOOKUP(Table2[[#This Row],[GCU Number]],'race 5'!$B$2:$G$48,1,0)</f>
        <v>#N/A</v>
      </c>
      <c r="J330" s="11"/>
      <c r="K330" s="40"/>
      <c r="L330" s="11"/>
      <c r="M330" s="11" t="e">
        <f>VLOOKUP(Table2[[#This Row],[LD Place Race1]],Races!$F$3:$G$30,2,0)</f>
        <v>#N/A</v>
      </c>
      <c r="N330" s="11"/>
      <c r="O330" s="11"/>
      <c r="P330" s="11" t="e">
        <f>VLOOKUP(Table2[[#This Row],[500m Place Race1]],Races!$F$3:$G$30,2,0)</f>
        <v>#N/A</v>
      </c>
      <c r="Q330" s="40"/>
      <c r="R330" s="11"/>
      <c r="S330" s="11" t="e">
        <f>VLOOKUP(Table2[[#This Row],[200m Place Race1]],Races!$F$3:$G$30,2,0)</f>
        <v>#N/A</v>
      </c>
      <c r="T330" s="40" t="e">
        <f>Table2[[#This Row],[200m Points1]]+Table2[[#This Row],[500m Points 1]]+Table2[[#This Row],[LD Points1]]</f>
        <v>#N/A</v>
      </c>
      <c r="U330" s="11"/>
      <c r="V330" s="8"/>
      <c r="W330" s="40"/>
      <c r="X330" s="11"/>
      <c r="Y330" s="8" t="e">
        <f>VLOOKUP(Table2[[#This Row],[LD Place Race 2]],Races!$F$3:$G$30,2,0)</f>
        <v>#N/A</v>
      </c>
      <c r="Z330" s="40"/>
      <c r="AA330" s="11"/>
      <c r="AB330" s="8" t="e">
        <f>VLOOKUP(Table2[[#This Row],[500m Place Race 2]],Races!$F$3:$G$30,2,0)</f>
        <v>#N/A</v>
      </c>
      <c r="AC330" s="40"/>
      <c r="AD330" s="11"/>
      <c r="AE330" s="8" t="e">
        <f>VLOOKUP(Table2[[#This Row],[200m Race 2 Place]],Races!$F$3:$G$30,2,0)</f>
        <v>#N/A</v>
      </c>
      <c r="AF330" s="9"/>
      <c r="AG330" s="40"/>
      <c r="AH330" s="11" t="e">
        <f>VLOOKUP(Table2[[#This Row],[100m Place Race 2]],Races!$F$3:$G$30,2,0)</f>
        <v>#N/A</v>
      </c>
      <c r="AI330" s="11" t="e">
        <f>Table2[[#This Row],[100m POINTS Race 2]]+Table2[[#This Row],[200m POINTS RACE 2]]+Table2[[#This Row],[500m Points Race 2]]+Table2[[#This Row],[LD Points Race 2]]</f>
        <v>#N/A</v>
      </c>
      <c r="AJ330" s="11"/>
      <c r="AK330" s="9"/>
      <c r="AL330" s="40"/>
      <c r="AM330" s="11"/>
      <c r="AN330" s="40"/>
      <c r="AO330" s="11"/>
      <c r="AP330" s="40"/>
      <c r="AQ330" s="11" t="e">
        <f>VLOOKUP(Table2[[#This Row],[500m Position]],Races!$F$3:$G$30,2,0)</f>
        <v>#N/A</v>
      </c>
      <c r="AR330" s="40"/>
      <c r="AS330" s="11"/>
      <c r="AT330" s="40" t="e">
        <f>VLOOKUP(Table2[[#This Row],[200m Position Race 4]],Races!$F$3:$G$30,2,0)</f>
        <v>#N/A</v>
      </c>
      <c r="AU330" s="11"/>
      <c r="AV330" s="40"/>
      <c r="AW330" s="11" t="e">
        <f>VLOOKUP(Table2[[#This Row],[100m Position Race 4 ]],Races!$F$3:$G$30,2,0)</f>
        <v>#N/A</v>
      </c>
      <c r="AX330" s="11" t="e">
        <f>Table2[[#This Row],[100m Points Race 4 ]]+Table2[[#This Row],[200m Points Race 4]]+Table2[[#This Row],[500m Points]]</f>
        <v>#N/A</v>
      </c>
      <c r="AY330" s="11"/>
      <c r="AZ330" s="11"/>
      <c r="BA330" s="40"/>
      <c r="BB330" s="40"/>
      <c r="BC330" s="11"/>
      <c r="BD330" s="40"/>
      <c r="BE330" s="11"/>
      <c r="BF330" s="40"/>
      <c r="BG330" s="11"/>
      <c r="BH330" s="40"/>
      <c r="BI330" s="11"/>
      <c r="BJ330" s="40"/>
      <c r="BK330" s="11"/>
      <c r="BL330" s="40"/>
      <c r="BM330" s="11"/>
      <c r="BN330" s="40"/>
      <c r="BO330" s="11"/>
      <c r="BP330" s="40"/>
      <c r="BQ330" s="11"/>
      <c r="BR330" s="40"/>
      <c r="BS330" s="11"/>
      <c r="BT330" s="40"/>
      <c r="BU330" s="11"/>
      <c r="BV33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0" s="9">
        <f>Table2[[#This Row],[Final Points race 1]]+Table2[[#This Row],[Final Points race 2]]+Table2[[#This Row],[Final POINTS Race 4 ]]+Table2[[#This Row],[Final POINTS Race 5]]+Table2[[#This Row],[Final POINTS Race 6]]</f>
        <v>0</v>
      </c>
      <c r="BX3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0" s="42"/>
    </row>
    <row r="331" spans="1:82" ht="16.5" hidden="1" customHeight="1" thickBot="1">
      <c r="A331" s="6">
        <v>16</v>
      </c>
      <c r="B331" s="189" t="s">
        <v>9</v>
      </c>
      <c r="C331" s="185" t="s">
        <v>194</v>
      </c>
      <c r="D331" s="19">
        <v>37903</v>
      </c>
      <c r="E331" s="10" t="s">
        <v>76</v>
      </c>
      <c r="F331" s="10" t="s">
        <v>734</v>
      </c>
      <c r="G331" s="10" t="s">
        <v>13</v>
      </c>
      <c r="H331" s="201">
        <v>3690</v>
      </c>
      <c r="I331" s="93" t="e">
        <f>VLOOKUP(Table2[[#This Row],[GCU Number]],'race 5'!$B$2:$G$48,1,0)</f>
        <v>#N/A</v>
      </c>
      <c r="J331" s="11">
        <v>52</v>
      </c>
      <c r="K331" s="7"/>
      <c r="L331" s="11"/>
      <c r="M331" s="11" t="e">
        <f>VLOOKUP(Table2[[#This Row],[LD Place Race1]],Races!$F$3:$G$30,2,0)</f>
        <v>#N/A</v>
      </c>
      <c r="N331" s="11"/>
      <c r="O331" s="11"/>
      <c r="P331" s="11" t="e">
        <f>VLOOKUP(Table2[[#This Row],[500m Place Race1]],Races!$F$3:$G$30,2,0)</f>
        <v>#N/A</v>
      </c>
      <c r="Q331" s="7"/>
      <c r="R331" s="11"/>
      <c r="S331" s="11" t="e">
        <f>VLOOKUP(Table2[[#This Row],[200m Place Race1]],Races!$F$3:$G$30,2,0)</f>
        <v>#N/A</v>
      </c>
      <c r="T331" s="7" t="e">
        <f>Table2[[#This Row],[200m Points1]]+Table2[[#This Row],[500m Points 1]]+Table2[[#This Row],[LD Points1]]</f>
        <v>#N/A</v>
      </c>
      <c r="U331" s="11"/>
      <c r="V331" s="8"/>
      <c r="W331" s="7"/>
      <c r="X331" s="11"/>
      <c r="Y331" s="7" t="e">
        <f>VLOOKUP(Table2[[#This Row],[LD Place Race 2]],Races!$F$3:$G$30,2,0)</f>
        <v>#N/A</v>
      </c>
      <c r="Z331" s="7"/>
      <c r="AA331" s="11"/>
      <c r="AB331" s="7" t="e">
        <f>VLOOKUP(Table2[[#This Row],[500m Place Race 2]],Races!$F$3:$G$30,2,0)</f>
        <v>#N/A</v>
      </c>
      <c r="AC331" s="7"/>
      <c r="AD331" s="11"/>
      <c r="AE331" s="7" t="e">
        <f>VLOOKUP(Table2[[#This Row],[200m Race 2 Place]],Races!$F$3:$G$30,2,0)</f>
        <v>#N/A</v>
      </c>
      <c r="AF331" s="9"/>
      <c r="AG331" s="7"/>
      <c r="AH331" s="11" t="e">
        <f>VLOOKUP(Table2[[#This Row],[100m Place Race 2]],Races!$F$3:$G$30,2,0)</f>
        <v>#N/A</v>
      </c>
      <c r="AI331" s="11" t="e">
        <f>Table2[[#This Row],[100m POINTS Race 2]]+Table2[[#This Row],[200m POINTS RACE 2]]+Table2[[#This Row],[500m Points Race 2]]+Table2[[#This Row],[LD Points Race 2]]</f>
        <v>#N/A</v>
      </c>
      <c r="AJ331" s="11"/>
      <c r="AK331" s="11"/>
      <c r="AL331" s="7"/>
      <c r="AM331" s="11"/>
      <c r="AN331" s="7"/>
      <c r="AO331" s="11"/>
      <c r="AP331" s="7"/>
      <c r="AQ331" s="11" t="e">
        <f>VLOOKUP(Table2[[#This Row],[500m Position]],Races!$F$3:$G$30,2,0)</f>
        <v>#N/A</v>
      </c>
      <c r="AR331" s="7"/>
      <c r="AS331" s="11"/>
      <c r="AT331" s="7" t="e">
        <f>VLOOKUP(Table2[[#This Row],[200m Position Race 4]],Races!$F$3:$G$30,2,0)</f>
        <v>#N/A</v>
      </c>
      <c r="AU331" s="11"/>
      <c r="AV331" s="7"/>
      <c r="AW331" s="11" t="e">
        <f>VLOOKUP(Table2[[#This Row],[100m Position Race 4 ]],Races!$F$3:$G$30,2,0)</f>
        <v>#N/A</v>
      </c>
      <c r="AX331" s="11" t="e">
        <f>Table2[[#This Row],[100m Points Race 4 ]]+Table2[[#This Row],[200m Points Race 4]]+Table2[[#This Row],[500m Points]]</f>
        <v>#N/A</v>
      </c>
      <c r="AY331" s="11"/>
      <c r="AZ331" s="11"/>
      <c r="BA331" s="7"/>
      <c r="BB331" s="7"/>
      <c r="BC331" s="11"/>
      <c r="BD331" s="7"/>
      <c r="BE331" s="11"/>
      <c r="BF331" s="7"/>
      <c r="BG331" s="11"/>
      <c r="BH331" s="7"/>
      <c r="BI331" s="11"/>
      <c r="BJ331" s="7"/>
      <c r="BK331" s="11"/>
      <c r="BL331" s="7"/>
      <c r="BM331" s="11"/>
      <c r="BN331" s="7"/>
      <c r="BO331" s="11"/>
      <c r="BP331" s="7"/>
      <c r="BQ331" s="11"/>
      <c r="BR331" s="7"/>
      <c r="BS331" s="11"/>
      <c r="BT331" s="7"/>
      <c r="BU331" s="11"/>
      <c r="BV33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1" s="9">
        <f>Table2[[#This Row],[Final Points race 1]]+Table2[[#This Row],[Final Points race 2]]+Table2[[#This Row],[Final POINTS Race 4 ]]+Table2[[#This Row],[Final POINTS Race 5]]+Table2[[#This Row],[Final POINTS Race 6]]</f>
        <v>0</v>
      </c>
      <c r="BX33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1" s="42"/>
    </row>
    <row r="332" spans="1:82" ht="16.5" hidden="1" customHeight="1" thickBot="1">
      <c r="A332" s="6">
        <v>16</v>
      </c>
      <c r="B332" s="6" t="s">
        <v>9</v>
      </c>
      <c r="C332" s="185" t="s">
        <v>118</v>
      </c>
      <c r="D332" s="19">
        <v>37974</v>
      </c>
      <c r="E332" s="10" t="s">
        <v>43</v>
      </c>
      <c r="F332" s="10" t="s">
        <v>76</v>
      </c>
      <c r="G332" s="29" t="s">
        <v>44</v>
      </c>
      <c r="H332" s="191"/>
      <c r="I332" s="93" t="e">
        <f>VLOOKUP(Table2[[#This Row],[GCU Number]],'race 5'!$B$2:$G$48,1,0)</f>
        <v>#N/A</v>
      </c>
      <c r="J332" s="11"/>
      <c r="K332" s="40"/>
      <c r="L332" s="16"/>
      <c r="M332" s="11" t="e">
        <f>VLOOKUP(Table2[[#This Row],[LD Place Race1]],Races!$F$3:$G$30,2,0)</f>
        <v>#N/A</v>
      </c>
      <c r="N332" s="11"/>
      <c r="O332" s="11"/>
      <c r="P332" s="11" t="e">
        <f>VLOOKUP(Table2[[#This Row],[500m Place Race1]],Races!$F$3:$G$30,2,0)</f>
        <v>#N/A</v>
      </c>
      <c r="Q332" s="40"/>
      <c r="R332" s="16"/>
      <c r="S332" s="11" t="e">
        <f>VLOOKUP(Table2[[#This Row],[200m Place Race1]],Races!$F$3:$G$30,2,0)</f>
        <v>#N/A</v>
      </c>
      <c r="T332" s="40" t="e">
        <f>Table2[[#This Row],[200m Points1]]+Table2[[#This Row],[500m Points 1]]+Table2[[#This Row],[LD Points1]]</f>
        <v>#N/A</v>
      </c>
      <c r="U332" s="16"/>
      <c r="V332" s="8"/>
      <c r="W332" s="40"/>
      <c r="X332" s="128"/>
      <c r="Y332" s="11" t="e">
        <f>VLOOKUP(Table2[[#This Row],[LD Place Race 2]],Races!$F$3:$G$30,2,0)</f>
        <v>#N/A</v>
      </c>
      <c r="Z332" s="40"/>
      <c r="AA332" s="128"/>
      <c r="AB332" s="11" t="e">
        <f>VLOOKUP(Table2[[#This Row],[500m Place Race 2]],Races!$F$3:$G$30,2,0)</f>
        <v>#N/A</v>
      </c>
      <c r="AC332" s="40"/>
      <c r="AD332" s="128"/>
      <c r="AE332" s="11" t="e">
        <f>VLOOKUP(Table2[[#This Row],[200m Race 2 Place]],Races!$F$3:$G$30,2,0)</f>
        <v>#N/A</v>
      </c>
      <c r="AF332" s="11"/>
      <c r="AG332" s="40"/>
      <c r="AH332" s="16" t="e">
        <f>VLOOKUP(Table2[[#This Row],[100m Place Race 2]],Races!$F$3:$G$30,2,0)</f>
        <v>#N/A</v>
      </c>
      <c r="AI332" s="16" t="e">
        <f>Table2[[#This Row],[100m POINTS Race 2]]+Table2[[#This Row],[200m POINTS RACE 2]]+Table2[[#This Row],[500m Points Race 2]]+Table2[[#This Row],[LD Points Race 2]]</f>
        <v>#N/A</v>
      </c>
      <c r="AJ332" s="16"/>
      <c r="AK332" s="11"/>
      <c r="AL332" s="40"/>
      <c r="AM332" s="16"/>
      <c r="AN332" s="40"/>
      <c r="AO332" s="16"/>
      <c r="AP332" s="40"/>
      <c r="AQ332" s="16" t="e">
        <f>VLOOKUP(Table2[[#This Row],[500m Position]],Races!$F$3:$G$30,2,0)</f>
        <v>#N/A</v>
      </c>
      <c r="AR332" s="40"/>
      <c r="AS332" s="16"/>
      <c r="AT332" s="40" t="e">
        <f>VLOOKUP(Table2[[#This Row],[200m Position Race 4]],Races!$F$3:$G$30,2,0)</f>
        <v>#N/A</v>
      </c>
      <c r="AU332" s="16"/>
      <c r="AV332" s="40"/>
      <c r="AW332" s="16" t="e">
        <f>VLOOKUP(Table2[[#This Row],[100m Position Race 4 ]],Races!$F$3:$G$30,2,0)</f>
        <v>#N/A</v>
      </c>
      <c r="AX332" s="16" t="e">
        <f>Table2[[#This Row],[100m Points Race 4 ]]+Table2[[#This Row],[200m Points Race 4]]+Table2[[#This Row],[500m Points]]</f>
        <v>#N/A</v>
      </c>
      <c r="AY332" s="16"/>
      <c r="AZ332" s="16"/>
      <c r="BA332" s="40"/>
      <c r="BB332" s="40"/>
      <c r="BC332" s="16"/>
      <c r="BD332" s="40"/>
      <c r="BE332" s="16"/>
      <c r="BF332" s="40"/>
      <c r="BG332" s="16"/>
      <c r="BH332" s="40"/>
      <c r="BI332" s="16"/>
      <c r="BJ332" s="40"/>
      <c r="BK332" s="16"/>
      <c r="BL332" s="40"/>
      <c r="BM332" s="16"/>
      <c r="BN332" s="40"/>
      <c r="BO332" s="16"/>
      <c r="BP332" s="40"/>
      <c r="BQ332" s="16"/>
      <c r="BR332" s="40"/>
      <c r="BS332" s="16"/>
      <c r="BT332" s="40"/>
      <c r="BU332" s="16"/>
      <c r="BV33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2" s="9">
        <f>Table2[[#This Row],[Final Points race 1]]+Table2[[#This Row],[Final Points race 2]]+Table2[[#This Row],[Final POINTS Race 4 ]]+Table2[[#This Row],[Final POINTS Race 5]]+Table2[[#This Row],[Final POINTS Race 6]]</f>
        <v>0</v>
      </c>
      <c r="BX3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2" s="42"/>
    </row>
    <row r="333" spans="1:82" ht="16.5" customHeight="1" thickBot="1">
      <c r="A333" s="10">
        <v>16</v>
      </c>
      <c r="B333" s="94" t="s">
        <v>9</v>
      </c>
      <c r="C333" s="334" t="s">
        <v>2003</v>
      </c>
      <c r="D333" s="19"/>
      <c r="E333" s="10"/>
      <c r="F333" s="6"/>
      <c r="G333" s="28" t="s">
        <v>44</v>
      </c>
      <c r="H333" s="201"/>
      <c r="I333" s="93"/>
      <c r="J333" s="11"/>
      <c r="K333" s="129"/>
      <c r="L333" s="126"/>
      <c r="M333" s="126"/>
      <c r="N333" s="11"/>
      <c r="O333" s="11"/>
      <c r="P333" s="11"/>
      <c r="Q333" s="129"/>
      <c r="R333" s="126"/>
      <c r="S333" s="126"/>
      <c r="T333" s="306"/>
      <c r="U333" s="126"/>
      <c r="V333" s="298"/>
      <c r="W333" s="306"/>
      <c r="X333" s="126"/>
      <c r="Y333" s="298"/>
      <c r="Z333" s="306"/>
      <c r="AA333" s="126"/>
      <c r="AB333" s="298"/>
      <c r="AC333" s="306"/>
      <c r="AD333" s="126"/>
      <c r="AE333" s="298"/>
      <c r="AF333" s="390"/>
      <c r="AG333" s="306"/>
      <c r="AH333" s="126"/>
      <c r="AI333" s="11"/>
      <c r="AJ333" s="11"/>
      <c r="AK333" s="127"/>
      <c r="AL333" s="306"/>
      <c r="AM333" s="126"/>
      <c r="AN333" s="306"/>
      <c r="AO333" s="126"/>
      <c r="AP333" s="306"/>
      <c r="AQ333" s="126"/>
      <c r="AR333" s="306"/>
      <c r="AS333" s="126"/>
      <c r="AT333" s="306"/>
      <c r="AU333" s="126"/>
      <c r="AV333" s="306"/>
      <c r="AW333" s="126"/>
      <c r="AX333" s="11"/>
      <c r="AY333" s="11"/>
      <c r="AZ333" s="11"/>
      <c r="BA333" s="306"/>
      <c r="BB333" s="306"/>
      <c r="BC333" s="126"/>
      <c r="BD333" s="40" t="s">
        <v>2054</v>
      </c>
      <c r="BE333" s="126">
        <v>6</v>
      </c>
      <c r="BF333" s="306">
        <f>VLOOKUP(Table2[[#This Row],[Total Position Race 6]],Races!$F$3:$G$30,2,0)</f>
        <v>15</v>
      </c>
      <c r="BG333" s="126"/>
      <c r="BH333" s="306"/>
      <c r="BI333" s="126"/>
      <c r="BJ333" s="306"/>
      <c r="BK333" s="126"/>
      <c r="BL333" s="306"/>
      <c r="BM333" s="126"/>
      <c r="BN333" s="306"/>
      <c r="BO333" s="126"/>
      <c r="BP333" s="40"/>
      <c r="BQ333" s="11"/>
      <c r="BR333" s="40"/>
      <c r="BS333" s="11"/>
      <c r="BT333" s="40"/>
      <c r="BU333" s="11"/>
      <c r="BV333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333" s="127">
        <f>Table2[[#This Row],[Final Points race 1]]+Table2[[#This Row],[Final Points race 2]]+Table2[[#This Row],[Final POINTS Race 4 ]]+Table2[[#This Row],[Final POINTS Race 5]]+Table2[[#This Row],[Final POINTS Race 6]]</f>
        <v>15</v>
      </c>
      <c r="BX333" s="9" t="e">
        <f>SMALL(#REF!,1)</f>
        <v>#REF!</v>
      </c>
      <c r="BY33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33" s="117">
        <f>IF(Table2[[#This Row],[Races completed]]=$BZ$1,Table2[[#This Row],[Total Points 2018]]-Table2[[#This Row],[Lowest]],Table2[[#This Row],[Total Points 2018]])</f>
        <v>15</v>
      </c>
      <c r="CD333" s="42"/>
    </row>
    <row r="334" spans="1:82" ht="16.5" hidden="1" customHeight="1" thickBot="1">
      <c r="A334" s="6">
        <v>16</v>
      </c>
      <c r="B334" s="6" t="s">
        <v>9</v>
      </c>
      <c r="C334" s="185" t="s">
        <v>290</v>
      </c>
      <c r="D334" s="19">
        <v>37957</v>
      </c>
      <c r="E334" s="52" t="s">
        <v>289</v>
      </c>
      <c r="F334" s="19" t="s">
        <v>76</v>
      </c>
      <c r="G334" s="28" t="s">
        <v>44</v>
      </c>
      <c r="H334" s="19"/>
      <c r="I334" s="93" t="e">
        <f>VLOOKUP(Table2[[#This Row],[GCU Number]],'race 5'!$B$2:$G$48,1,0)</f>
        <v>#N/A</v>
      </c>
      <c r="J334" s="11">
        <v>123</v>
      </c>
      <c r="K334" s="40"/>
      <c r="L334" s="11"/>
      <c r="M334" s="11" t="e">
        <f>VLOOKUP(Table2[[#This Row],[LD Place Race1]],Races!$F$3:$G$30,2,0)</f>
        <v>#N/A</v>
      </c>
      <c r="N334" s="11"/>
      <c r="O334" s="11"/>
      <c r="P334" s="11" t="e">
        <f>VLOOKUP(Table2[[#This Row],[500m Place Race1]],Races!$F$3:$G$30,2,0)</f>
        <v>#N/A</v>
      </c>
      <c r="Q334" s="40"/>
      <c r="R334" s="11"/>
      <c r="S334" s="11" t="e">
        <f>VLOOKUP(Table2[[#This Row],[200m Place Race1]],Races!$F$3:$G$30,2,0)</f>
        <v>#N/A</v>
      </c>
      <c r="T334" s="40" t="e">
        <f>Table2[[#This Row],[200m Points1]]+Table2[[#This Row],[500m Points 1]]+Table2[[#This Row],[LD Points1]]</f>
        <v>#N/A</v>
      </c>
      <c r="U334" s="11"/>
      <c r="V334" s="8"/>
      <c r="W334" s="40"/>
      <c r="X334" s="11"/>
      <c r="Y334" s="8" t="e">
        <f>VLOOKUP(Table2[[#This Row],[LD Place Race 2]],Races!$F$3:$G$30,2,0)</f>
        <v>#N/A</v>
      </c>
      <c r="Z334" s="40"/>
      <c r="AA334" s="11"/>
      <c r="AB334" s="8" t="e">
        <f>VLOOKUP(Table2[[#This Row],[500m Place Race 2]],Races!$F$3:$G$30,2,0)</f>
        <v>#N/A</v>
      </c>
      <c r="AC334" s="40"/>
      <c r="AD334" s="11"/>
      <c r="AE334" s="8" t="e">
        <f>VLOOKUP(Table2[[#This Row],[200m Race 2 Place]],Races!$F$3:$G$30,2,0)</f>
        <v>#N/A</v>
      </c>
      <c r="AF334" s="9"/>
      <c r="AG334" s="40"/>
      <c r="AH334" s="11" t="e">
        <f>VLOOKUP(Table2[[#This Row],[100m Place Race 2]],Races!$F$3:$G$30,2,0)</f>
        <v>#N/A</v>
      </c>
      <c r="AI334" s="11" t="e">
        <f>Table2[[#This Row],[100m POINTS Race 2]]+Table2[[#This Row],[200m POINTS RACE 2]]+Table2[[#This Row],[500m Points Race 2]]+Table2[[#This Row],[LD Points Race 2]]</f>
        <v>#N/A</v>
      </c>
      <c r="AJ334" s="11"/>
      <c r="AK334" s="9"/>
      <c r="AL334" s="40"/>
      <c r="AM334" s="11"/>
      <c r="AN334" s="40"/>
      <c r="AO334" s="11"/>
      <c r="AP334" s="40"/>
      <c r="AQ334" s="11" t="e">
        <f>VLOOKUP(Table2[[#This Row],[500m Position]],Races!$F$3:$G$30,2,0)</f>
        <v>#N/A</v>
      </c>
      <c r="AR334" s="40"/>
      <c r="AS334" s="11"/>
      <c r="AT334" s="40" t="e">
        <f>VLOOKUP(Table2[[#This Row],[200m Position Race 4]],Races!$F$3:$G$30,2,0)</f>
        <v>#N/A</v>
      </c>
      <c r="AU334" s="11"/>
      <c r="AV334" s="40"/>
      <c r="AW334" s="11" t="e">
        <f>VLOOKUP(Table2[[#This Row],[100m Position Race 4 ]],Races!$F$3:$G$30,2,0)</f>
        <v>#N/A</v>
      </c>
      <c r="AX334" s="11" t="e">
        <f>Table2[[#This Row],[100m Points Race 4 ]]+Table2[[#This Row],[200m Points Race 4]]+Table2[[#This Row],[500m Points]]</f>
        <v>#N/A</v>
      </c>
      <c r="AY334" s="11"/>
      <c r="AZ334" s="11"/>
      <c r="BA334" s="40"/>
      <c r="BB334" s="40"/>
      <c r="BC334" s="11"/>
      <c r="BD334" s="40"/>
      <c r="BE334" s="11"/>
      <c r="BF334" s="40"/>
      <c r="BG334" s="11"/>
      <c r="BH334" s="40"/>
      <c r="BI334" s="11"/>
      <c r="BJ334" s="40"/>
      <c r="BK334" s="11"/>
      <c r="BL334" s="40"/>
      <c r="BM334" s="11"/>
      <c r="BN334" s="40"/>
      <c r="BO334" s="11"/>
      <c r="BP334" s="40"/>
      <c r="BQ334" s="11"/>
      <c r="BR334" s="40"/>
      <c r="BS334" s="11"/>
      <c r="BT334" s="40"/>
      <c r="BU334" s="11"/>
      <c r="BV33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4" s="9">
        <f>Table2[[#This Row],[Final Points race 1]]+Table2[[#This Row],[Final Points race 2]]+Table2[[#This Row],[Final POINTS Race 4 ]]+Table2[[#This Row],[Final POINTS Race 5]]+Table2[[#This Row],[Final POINTS Race 6]]</f>
        <v>0</v>
      </c>
      <c r="BX33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4" s="42"/>
    </row>
    <row r="335" spans="1:82" ht="16.5" hidden="1" customHeight="1" thickBot="1">
      <c r="A335" s="6">
        <v>16</v>
      </c>
      <c r="B335" s="189" t="s">
        <v>9</v>
      </c>
      <c r="C335" s="185" t="s">
        <v>331</v>
      </c>
      <c r="D335" s="19">
        <v>37671</v>
      </c>
      <c r="E335" s="61" t="s">
        <v>76</v>
      </c>
      <c r="F335" s="8" t="s">
        <v>385</v>
      </c>
      <c r="G335" s="28" t="s">
        <v>44</v>
      </c>
      <c r="H335" s="191"/>
      <c r="I335" s="93" t="e">
        <f>VLOOKUP(Table2[[#This Row],[GCU Number]],'race 5'!$B$2:$G$48,1,0)</f>
        <v>#N/A</v>
      </c>
      <c r="J335" s="11">
        <v>115</v>
      </c>
      <c r="K335" s="40"/>
      <c r="L335" s="55"/>
      <c r="M335" s="11" t="e">
        <f>VLOOKUP(Table2[[#This Row],[LD Place Race1]],Races!$F$3:$G$30,2,0)</f>
        <v>#N/A</v>
      </c>
      <c r="N335" s="11"/>
      <c r="O335" s="11"/>
      <c r="P335" s="11" t="e">
        <f>VLOOKUP(Table2[[#This Row],[500m Place Race1]],Races!$F$3:$G$30,2,0)</f>
        <v>#N/A</v>
      </c>
      <c r="Q335" s="40"/>
      <c r="R335" s="55"/>
      <c r="S335" s="11" t="e">
        <f>VLOOKUP(Table2[[#This Row],[200m Place Race1]],Races!$F$3:$G$30,2,0)</f>
        <v>#N/A</v>
      </c>
      <c r="T335" s="40" t="e">
        <f>Table2[[#This Row],[200m Points1]]+Table2[[#This Row],[500m Points 1]]+Table2[[#This Row],[LD Points1]]</f>
        <v>#N/A</v>
      </c>
      <c r="U335" s="55"/>
      <c r="V335" s="56"/>
      <c r="W335" s="40"/>
      <c r="X335" s="55"/>
      <c r="Y335" s="56" t="e">
        <f>VLOOKUP(Table2[[#This Row],[LD Place Race 2]],Races!$F$3:$G$30,2,0)</f>
        <v>#N/A</v>
      </c>
      <c r="Z335" s="40"/>
      <c r="AA335" s="55"/>
      <c r="AB335" s="56" t="e">
        <f>VLOOKUP(Table2[[#This Row],[500m Place Race 2]],Races!$F$3:$G$30,2,0)</f>
        <v>#N/A</v>
      </c>
      <c r="AC335" s="40"/>
      <c r="AD335" s="55"/>
      <c r="AE335" s="56" t="e">
        <f>VLOOKUP(Table2[[#This Row],[200m Race 2 Place]],Races!$F$3:$G$30,2,0)</f>
        <v>#N/A</v>
      </c>
      <c r="AF335" s="9"/>
      <c r="AG335" s="40"/>
      <c r="AH335" s="55" t="e">
        <f>VLOOKUP(Table2[[#This Row],[100m Place Race 2]],Races!$F$3:$G$30,2,0)</f>
        <v>#N/A</v>
      </c>
      <c r="AI335" s="55" t="e">
        <f>Table2[[#This Row],[100m POINTS Race 2]]+Table2[[#This Row],[200m POINTS RACE 2]]+Table2[[#This Row],[500m Points Race 2]]+Table2[[#This Row],[LD Points Race 2]]</f>
        <v>#N/A</v>
      </c>
      <c r="AJ335" s="55"/>
      <c r="AK335" s="88"/>
      <c r="AL335" s="40"/>
      <c r="AM335" s="55"/>
      <c r="AN335" s="40"/>
      <c r="AO335" s="55"/>
      <c r="AP335" s="40"/>
      <c r="AQ335" s="55" t="e">
        <f>VLOOKUP(Table2[[#This Row],[500m Position]],Races!$F$3:$G$30,2,0)</f>
        <v>#N/A</v>
      </c>
      <c r="AR335" s="40"/>
      <c r="AS335" s="55"/>
      <c r="AT335" s="40" t="e">
        <f>VLOOKUP(Table2[[#This Row],[200m Position Race 4]],Races!$F$3:$G$30,2,0)</f>
        <v>#N/A</v>
      </c>
      <c r="AU335" s="55"/>
      <c r="AV335" s="40"/>
      <c r="AW335" s="55" t="e">
        <f>VLOOKUP(Table2[[#This Row],[100m Position Race 4 ]],Races!$F$3:$G$30,2,0)</f>
        <v>#N/A</v>
      </c>
      <c r="AX335" s="55" t="e">
        <f>Table2[[#This Row],[100m Points Race 4 ]]+Table2[[#This Row],[200m Points Race 4]]+Table2[[#This Row],[500m Points]]</f>
        <v>#N/A</v>
      </c>
      <c r="AY335" s="55"/>
      <c r="AZ335" s="55"/>
      <c r="BA335" s="40"/>
      <c r="BB335" s="40"/>
      <c r="BC335" s="55"/>
      <c r="BD335" s="40"/>
      <c r="BE335" s="55"/>
      <c r="BF335" s="40"/>
      <c r="BG335" s="55"/>
      <c r="BH335" s="40"/>
      <c r="BI335" s="55"/>
      <c r="BJ335" s="40"/>
      <c r="BK335" s="55"/>
      <c r="BL335" s="40"/>
      <c r="BM335" s="55"/>
      <c r="BN335" s="40"/>
      <c r="BO335" s="55"/>
      <c r="BP335" s="40"/>
      <c r="BQ335" s="55"/>
      <c r="BR335" s="40"/>
      <c r="BS335" s="55"/>
      <c r="BT335" s="40"/>
      <c r="BU335" s="55"/>
      <c r="BV33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5" s="9">
        <f>Table2[[#This Row],[Final Points race 1]]+Table2[[#This Row],[Final Points race 2]]+Table2[[#This Row],[Final POINTS Race 4 ]]+Table2[[#This Row],[Final POINTS Race 5]]+Table2[[#This Row],[Final POINTS Race 6]]</f>
        <v>0</v>
      </c>
      <c r="BX33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5" s="42"/>
    </row>
    <row r="336" spans="1:82" ht="16.5" hidden="1" customHeight="1" thickBot="1">
      <c r="A336" s="6">
        <v>16</v>
      </c>
      <c r="B336" s="94" t="s">
        <v>9</v>
      </c>
      <c r="C336" s="185" t="s">
        <v>146</v>
      </c>
      <c r="D336" s="19">
        <v>37427</v>
      </c>
      <c r="E336" s="6" t="s">
        <v>76</v>
      </c>
      <c r="F336" s="41" t="s">
        <v>383</v>
      </c>
      <c r="G336" s="28" t="s">
        <v>37</v>
      </c>
      <c r="H336" s="191"/>
      <c r="I336" s="93" t="e">
        <f>VLOOKUP(Table2[[#This Row],[GCU Number]],'race 5'!$B$2:$G$48,1,0)</f>
        <v>#N/A</v>
      </c>
      <c r="J336" s="11"/>
      <c r="K336" s="40"/>
      <c r="L336" s="11"/>
      <c r="M336" s="11" t="e">
        <f>VLOOKUP(Table2[[#This Row],[LD Place Race1]],Races!$F$3:$G$30,2,0)</f>
        <v>#N/A</v>
      </c>
      <c r="N336" s="11"/>
      <c r="O336" s="11"/>
      <c r="P336" s="11" t="e">
        <f>VLOOKUP(Table2[[#This Row],[500m Place Race1]],Races!$F$3:$G$30,2,0)</f>
        <v>#N/A</v>
      </c>
      <c r="Q336" s="40"/>
      <c r="R336" s="11"/>
      <c r="S336" s="11" t="e">
        <f>VLOOKUP(Table2[[#This Row],[200m Place Race1]],Races!$F$3:$G$30,2,0)</f>
        <v>#N/A</v>
      </c>
      <c r="T336" s="40" t="e">
        <f>Table2[[#This Row],[200m Points1]]+Table2[[#This Row],[500m Points 1]]+Table2[[#This Row],[LD Points1]]</f>
        <v>#N/A</v>
      </c>
      <c r="U336" s="11"/>
      <c r="V336" s="8"/>
      <c r="W336" s="40"/>
      <c r="X336" s="11"/>
      <c r="Y336" s="7" t="e">
        <f>VLOOKUP(Table2[[#This Row],[LD Place Race 2]],Races!$F$3:$G$30,2,0)</f>
        <v>#N/A</v>
      </c>
      <c r="Z336" s="40"/>
      <c r="AA336" s="11"/>
      <c r="AB336" s="7" t="e">
        <f>VLOOKUP(Table2[[#This Row],[500m Place Race 2]],Races!$F$3:$G$30,2,0)</f>
        <v>#N/A</v>
      </c>
      <c r="AC336" s="40"/>
      <c r="AD336" s="11"/>
      <c r="AE336" s="7" t="e">
        <f>VLOOKUP(Table2[[#This Row],[200m Race 2 Place]],Races!$F$3:$G$30,2,0)</f>
        <v>#N/A</v>
      </c>
      <c r="AF336" s="11"/>
      <c r="AG336" s="40"/>
      <c r="AH336" s="11" t="e">
        <f>VLOOKUP(Table2[[#This Row],[100m Place Race 2]],Races!$F$3:$G$30,2,0)</f>
        <v>#N/A</v>
      </c>
      <c r="AI336" s="11" t="e">
        <f>Table2[[#This Row],[100m POINTS Race 2]]+Table2[[#This Row],[200m POINTS RACE 2]]+Table2[[#This Row],[500m Points Race 2]]+Table2[[#This Row],[LD Points Race 2]]</f>
        <v>#N/A</v>
      </c>
      <c r="AJ336" s="11"/>
      <c r="AK336" s="11"/>
      <c r="AL336" s="40"/>
      <c r="AM336" s="11"/>
      <c r="AN336" s="40"/>
      <c r="AO336" s="11"/>
      <c r="AP336" s="40"/>
      <c r="AQ336" s="11" t="e">
        <f>VLOOKUP(Table2[[#This Row],[500m Position]],Races!$F$3:$G$30,2,0)</f>
        <v>#N/A</v>
      </c>
      <c r="AR336" s="40"/>
      <c r="AS336" s="11"/>
      <c r="AT336" s="40" t="e">
        <f>VLOOKUP(Table2[[#This Row],[200m Position Race 4]],Races!$F$3:$G$30,2,0)</f>
        <v>#N/A</v>
      </c>
      <c r="AU336" s="11"/>
      <c r="AV336" s="40"/>
      <c r="AW336" s="11" t="e">
        <f>VLOOKUP(Table2[[#This Row],[100m Position Race 4 ]],Races!$F$3:$G$30,2,0)</f>
        <v>#N/A</v>
      </c>
      <c r="AX336" s="11" t="e">
        <f>Table2[[#This Row],[100m Points Race 4 ]]+Table2[[#This Row],[200m Points Race 4]]+Table2[[#This Row],[500m Points]]</f>
        <v>#N/A</v>
      </c>
      <c r="AY336" s="11"/>
      <c r="AZ336" s="11"/>
      <c r="BA336" s="40"/>
      <c r="BB336" s="40"/>
      <c r="BC336" s="11"/>
      <c r="BD336" s="40"/>
      <c r="BE336" s="11"/>
      <c r="BF336" s="40"/>
      <c r="BG336" s="11"/>
      <c r="BH336" s="40"/>
      <c r="BI336" s="11"/>
      <c r="BJ336" s="40"/>
      <c r="BK336" s="11"/>
      <c r="BL336" s="40"/>
      <c r="BM336" s="11"/>
      <c r="BN336" s="40"/>
      <c r="BO336" s="11"/>
      <c r="BP336" s="40"/>
      <c r="BQ336" s="11"/>
      <c r="BR336" s="40"/>
      <c r="BS336" s="11"/>
      <c r="BT336" s="40"/>
      <c r="BU336" s="11"/>
      <c r="BV33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6" s="9">
        <f>Table2[[#This Row],[Final Points race 1]]+Table2[[#This Row],[Final Points race 2]]+Table2[[#This Row],[Final POINTS Race 4 ]]+Table2[[#This Row],[Final POINTS Race 5]]+Table2[[#This Row],[Final POINTS Race 6]]</f>
        <v>0</v>
      </c>
      <c r="BX3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6" s="42"/>
    </row>
    <row r="337" spans="1:82" ht="16.5" hidden="1" customHeight="1" thickBot="1">
      <c r="A337" s="6">
        <v>16</v>
      </c>
      <c r="B337" s="6" t="s">
        <v>9</v>
      </c>
      <c r="C337" s="185" t="s">
        <v>131</v>
      </c>
      <c r="D337" s="19">
        <v>37414</v>
      </c>
      <c r="E337" s="6" t="s">
        <v>76</v>
      </c>
      <c r="F337" s="64" t="s">
        <v>12</v>
      </c>
      <c r="G337" s="10" t="s">
        <v>13</v>
      </c>
      <c r="H337" s="191"/>
      <c r="I337" s="93" t="e">
        <f>VLOOKUP(Table2[[#This Row],[GCU Number]],'race 5'!$B$2:$G$48,1,0)</f>
        <v>#N/A</v>
      </c>
      <c r="J337" s="11"/>
      <c r="K337" s="40"/>
      <c r="L337" s="11"/>
      <c r="M337" s="11" t="e">
        <f>VLOOKUP(Table2[[#This Row],[LD Place Race1]],Races!$F$3:$G$30,2,0)</f>
        <v>#N/A</v>
      </c>
      <c r="N337" s="11"/>
      <c r="O337" s="11"/>
      <c r="P337" s="11" t="e">
        <f>VLOOKUP(Table2[[#This Row],[500m Place Race1]],Races!$F$3:$G$30,2,0)</f>
        <v>#N/A</v>
      </c>
      <c r="Q337" s="40"/>
      <c r="R337" s="11"/>
      <c r="S337" s="11" t="e">
        <f>VLOOKUP(Table2[[#This Row],[200m Place Race1]],Races!$F$3:$G$30,2,0)</f>
        <v>#N/A</v>
      </c>
      <c r="T337" s="40" t="e">
        <f>Table2[[#This Row],[200m Points1]]+Table2[[#This Row],[500m Points 1]]+Table2[[#This Row],[LD Points1]]</f>
        <v>#N/A</v>
      </c>
      <c r="U337" s="11"/>
      <c r="V337" s="8"/>
      <c r="W337" s="40"/>
      <c r="X337" s="7"/>
      <c r="Y337" s="11" t="e">
        <f>VLOOKUP(Table2[[#This Row],[LD Place Race 2]],Races!$F$3:$G$30,2,0)</f>
        <v>#N/A</v>
      </c>
      <c r="Z337" s="40"/>
      <c r="AA337" s="7"/>
      <c r="AB337" s="11" t="e">
        <f>VLOOKUP(Table2[[#This Row],[500m Place Race 2]],Races!$F$3:$G$30,2,0)</f>
        <v>#N/A</v>
      </c>
      <c r="AC337" s="40"/>
      <c r="AD337" s="7"/>
      <c r="AE337" s="11" t="e">
        <f>VLOOKUP(Table2[[#This Row],[200m Race 2 Place]],Races!$F$3:$G$30,2,0)</f>
        <v>#N/A</v>
      </c>
      <c r="AF337" s="11"/>
      <c r="AG337" s="40"/>
      <c r="AH337" s="11" t="e">
        <f>VLOOKUP(Table2[[#This Row],[100m Place Race 2]],Races!$F$3:$G$30,2,0)</f>
        <v>#N/A</v>
      </c>
      <c r="AI337" s="11" t="e">
        <f>Table2[[#This Row],[100m POINTS Race 2]]+Table2[[#This Row],[200m POINTS RACE 2]]+Table2[[#This Row],[500m Points Race 2]]+Table2[[#This Row],[LD Points Race 2]]</f>
        <v>#N/A</v>
      </c>
      <c r="AJ337" s="11"/>
      <c r="AK337" s="11"/>
      <c r="AL337" s="40"/>
      <c r="AM337" s="11"/>
      <c r="AN337" s="40"/>
      <c r="AO337" s="11"/>
      <c r="AP337" s="40"/>
      <c r="AQ337" s="11" t="e">
        <f>VLOOKUP(Table2[[#This Row],[500m Position]],Races!$F$3:$G$30,2,0)</f>
        <v>#N/A</v>
      </c>
      <c r="AR337" s="40"/>
      <c r="AS337" s="11"/>
      <c r="AT337" s="40" t="e">
        <f>VLOOKUP(Table2[[#This Row],[200m Position Race 4]],Races!$F$3:$G$30,2,0)</f>
        <v>#N/A</v>
      </c>
      <c r="AU337" s="11"/>
      <c r="AV337" s="40"/>
      <c r="AW337" s="11" t="e">
        <f>VLOOKUP(Table2[[#This Row],[100m Position Race 4 ]],Races!$F$3:$G$30,2,0)</f>
        <v>#N/A</v>
      </c>
      <c r="AX337" s="11" t="e">
        <f>Table2[[#This Row],[100m Points Race 4 ]]+Table2[[#This Row],[200m Points Race 4]]+Table2[[#This Row],[500m Points]]</f>
        <v>#N/A</v>
      </c>
      <c r="AY337" s="11"/>
      <c r="AZ337" s="11"/>
      <c r="BA337" s="40"/>
      <c r="BB337" s="40"/>
      <c r="BC337" s="11"/>
      <c r="BD337" s="40"/>
      <c r="BE337" s="11"/>
      <c r="BF337" s="40"/>
      <c r="BG337" s="11"/>
      <c r="BH337" s="40"/>
      <c r="BI337" s="11"/>
      <c r="BJ337" s="40"/>
      <c r="BK337" s="11"/>
      <c r="BL337" s="40"/>
      <c r="BM337" s="11"/>
      <c r="BN337" s="40"/>
      <c r="BO337" s="11"/>
      <c r="BP337" s="40"/>
      <c r="BQ337" s="11"/>
      <c r="BR337" s="40"/>
      <c r="BS337" s="11"/>
      <c r="BT337" s="40"/>
      <c r="BU337" s="11"/>
      <c r="BV33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7" s="9">
        <f>Table2[[#This Row],[Final Points race 1]]+Table2[[#This Row],[Final Points race 2]]+Table2[[#This Row],[Final POINTS Race 4 ]]+Table2[[#This Row],[Final POINTS Race 5]]+Table2[[#This Row],[Final POINTS Race 6]]</f>
        <v>0</v>
      </c>
      <c r="BX3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7" s="42"/>
    </row>
    <row r="338" spans="1:82" ht="16.5" hidden="1" customHeight="1" thickBot="1">
      <c r="A338" s="6">
        <v>16</v>
      </c>
      <c r="B338" s="6" t="s">
        <v>9</v>
      </c>
      <c r="C338" s="185" t="s">
        <v>336</v>
      </c>
      <c r="D338" s="19">
        <v>37799</v>
      </c>
      <c r="E338" s="52" t="s">
        <v>289</v>
      </c>
      <c r="F338" s="61" t="s">
        <v>76</v>
      </c>
      <c r="G338" s="87" t="s">
        <v>44</v>
      </c>
      <c r="H338" s="191"/>
      <c r="I338" s="93" t="e">
        <f>VLOOKUP(Table2[[#This Row],[GCU Number]],'race 5'!$B$2:$G$48,1,0)</f>
        <v>#N/A</v>
      </c>
      <c r="J338" s="11"/>
      <c r="K338" s="40"/>
      <c r="L338" s="55"/>
      <c r="M338" s="11" t="e">
        <f>VLOOKUP(Table2[[#This Row],[LD Place Race1]],Races!$F$3:$G$30,2,0)</f>
        <v>#N/A</v>
      </c>
      <c r="N338" s="11"/>
      <c r="O338" s="11"/>
      <c r="P338" s="11" t="e">
        <f>VLOOKUP(Table2[[#This Row],[500m Place Race1]],Races!$F$3:$G$30,2,0)</f>
        <v>#N/A</v>
      </c>
      <c r="Q338" s="40"/>
      <c r="R338" s="55"/>
      <c r="S338" s="11" t="e">
        <f>VLOOKUP(Table2[[#This Row],[200m Place Race1]],Races!$F$3:$G$30,2,0)</f>
        <v>#N/A</v>
      </c>
      <c r="T338" s="40" t="e">
        <f>Table2[[#This Row],[200m Points1]]+Table2[[#This Row],[500m Points 1]]+Table2[[#This Row],[LD Points1]]</f>
        <v>#N/A</v>
      </c>
      <c r="U338" s="55"/>
      <c r="V338" s="56"/>
      <c r="W338" s="40"/>
      <c r="X338" s="55"/>
      <c r="Y338" s="56" t="e">
        <f>VLOOKUP(Table2[[#This Row],[LD Place Race 2]],Races!$F$3:$G$30,2,0)</f>
        <v>#N/A</v>
      </c>
      <c r="Z338" s="40"/>
      <c r="AA338" s="55"/>
      <c r="AB338" s="56" t="e">
        <f>VLOOKUP(Table2[[#This Row],[500m Place Race 2]],Races!$F$3:$G$30,2,0)</f>
        <v>#N/A</v>
      </c>
      <c r="AC338" s="40"/>
      <c r="AD338" s="55"/>
      <c r="AE338" s="56" t="e">
        <f>VLOOKUP(Table2[[#This Row],[200m Race 2 Place]],Races!$F$3:$G$30,2,0)</f>
        <v>#N/A</v>
      </c>
      <c r="AF338" s="88"/>
      <c r="AG338" s="40"/>
      <c r="AH338" s="55" t="e">
        <f>VLOOKUP(Table2[[#This Row],[100m Place Race 2]],Races!$F$3:$G$30,2,0)</f>
        <v>#N/A</v>
      </c>
      <c r="AI338" s="55" t="e">
        <f>Table2[[#This Row],[100m POINTS Race 2]]+Table2[[#This Row],[200m POINTS RACE 2]]+Table2[[#This Row],[500m Points Race 2]]+Table2[[#This Row],[LD Points Race 2]]</f>
        <v>#N/A</v>
      </c>
      <c r="AJ338" s="55"/>
      <c r="AK338" s="88"/>
      <c r="AL338" s="40"/>
      <c r="AM338" s="55"/>
      <c r="AN338" s="40"/>
      <c r="AO338" s="55"/>
      <c r="AP338" s="40"/>
      <c r="AQ338" s="55" t="e">
        <f>VLOOKUP(Table2[[#This Row],[500m Position]],Races!$F$3:$G$30,2,0)</f>
        <v>#N/A</v>
      </c>
      <c r="AR338" s="40"/>
      <c r="AS338" s="55"/>
      <c r="AT338" s="40" t="e">
        <f>VLOOKUP(Table2[[#This Row],[200m Position Race 4]],Races!$F$3:$G$30,2,0)</f>
        <v>#N/A</v>
      </c>
      <c r="AU338" s="55"/>
      <c r="AV338" s="40"/>
      <c r="AW338" s="55" t="e">
        <f>VLOOKUP(Table2[[#This Row],[100m Position Race 4 ]],Races!$F$3:$G$30,2,0)</f>
        <v>#N/A</v>
      </c>
      <c r="AX338" s="55" t="e">
        <f>Table2[[#This Row],[100m Points Race 4 ]]+Table2[[#This Row],[200m Points Race 4]]+Table2[[#This Row],[500m Points]]</f>
        <v>#N/A</v>
      </c>
      <c r="AY338" s="55"/>
      <c r="AZ338" s="55"/>
      <c r="BA338" s="40"/>
      <c r="BB338" s="40"/>
      <c r="BC338" s="55"/>
      <c r="BD338" s="40"/>
      <c r="BE338" s="55"/>
      <c r="BF338" s="40"/>
      <c r="BG338" s="55"/>
      <c r="BH338" s="40"/>
      <c r="BI338" s="55"/>
      <c r="BJ338" s="40"/>
      <c r="BK338" s="55"/>
      <c r="BL338" s="40"/>
      <c r="BM338" s="55"/>
      <c r="BN338" s="40"/>
      <c r="BO338" s="55"/>
      <c r="BP338" s="40"/>
      <c r="BQ338" s="55"/>
      <c r="BR338" s="40"/>
      <c r="BS338" s="55"/>
      <c r="BT338" s="40"/>
      <c r="BU338" s="55"/>
      <c r="BV33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8" s="9">
        <f>Table2[[#This Row],[Final Points race 1]]+Table2[[#This Row],[Final Points race 2]]+Table2[[#This Row],[Final POINTS Race 4 ]]+Table2[[#This Row],[Final POINTS Race 5]]+Table2[[#This Row],[Final POINTS Race 6]]</f>
        <v>0</v>
      </c>
      <c r="BX3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8" s="42"/>
    </row>
    <row r="339" spans="1:82" ht="16.5" hidden="1" customHeight="1" thickBot="1">
      <c r="A339" s="6">
        <v>16</v>
      </c>
      <c r="B339" s="6" t="s">
        <v>9</v>
      </c>
      <c r="C339" s="185" t="s">
        <v>261</v>
      </c>
      <c r="D339" s="19">
        <v>37543</v>
      </c>
      <c r="E339" s="6" t="s">
        <v>376</v>
      </c>
      <c r="F339" s="6" t="s">
        <v>76</v>
      </c>
      <c r="G339" s="29" t="s">
        <v>44</v>
      </c>
      <c r="H339" s="191"/>
      <c r="I339" s="93" t="e">
        <f>VLOOKUP(Table2[[#This Row],[GCU Number]],'race 5'!$B$2:$G$48,1,0)</f>
        <v>#N/A</v>
      </c>
      <c r="J339" s="11"/>
      <c r="K339" s="40"/>
      <c r="L339" s="11"/>
      <c r="M339" s="11" t="e">
        <f>VLOOKUP(Table2[[#This Row],[LD Place Race1]],Races!$F$3:$G$30,2,0)</f>
        <v>#N/A</v>
      </c>
      <c r="N339" s="11"/>
      <c r="O339" s="11"/>
      <c r="P339" s="11" t="e">
        <f>VLOOKUP(Table2[[#This Row],[500m Place Race1]],Races!$F$3:$G$30,2,0)</f>
        <v>#N/A</v>
      </c>
      <c r="Q339" s="40"/>
      <c r="R339" s="11"/>
      <c r="S339" s="11" t="e">
        <f>VLOOKUP(Table2[[#This Row],[200m Place Race1]],Races!$F$3:$G$30,2,0)</f>
        <v>#N/A</v>
      </c>
      <c r="T339" s="40" t="e">
        <f>Table2[[#This Row],[200m Points1]]+Table2[[#This Row],[500m Points 1]]+Table2[[#This Row],[LD Points1]]</f>
        <v>#N/A</v>
      </c>
      <c r="U339" s="11"/>
      <c r="V339" s="8"/>
      <c r="W339" s="40"/>
      <c r="X339" s="11"/>
      <c r="Y339" s="8" t="e">
        <f>VLOOKUP(Table2[[#This Row],[LD Place Race 2]],Races!$F$3:$G$30,2,0)</f>
        <v>#N/A</v>
      </c>
      <c r="Z339" s="40"/>
      <c r="AA339" s="11"/>
      <c r="AB339" s="8" t="e">
        <f>VLOOKUP(Table2[[#This Row],[500m Place Race 2]],Races!$F$3:$G$30,2,0)</f>
        <v>#N/A</v>
      </c>
      <c r="AC339" s="40"/>
      <c r="AD339" s="11"/>
      <c r="AE339" s="8" t="e">
        <f>VLOOKUP(Table2[[#This Row],[200m Race 2 Place]],Races!$F$3:$G$30,2,0)</f>
        <v>#N/A</v>
      </c>
      <c r="AF339" s="9"/>
      <c r="AG339" s="40"/>
      <c r="AH339" s="11" t="e">
        <f>VLOOKUP(Table2[[#This Row],[100m Place Race 2]],Races!$F$3:$G$30,2,0)</f>
        <v>#N/A</v>
      </c>
      <c r="AI339" s="11" t="e">
        <f>Table2[[#This Row],[100m POINTS Race 2]]+Table2[[#This Row],[200m POINTS RACE 2]]+Table2[[#This Row],[500m Points Race 2]]+Table2[[#This Row],[LD Points Race 2]]</f>
        <v>#N/A</v>
      </c>
      <c r="AJ339" s="11"/>
      <c r="AK339" s="9"/>
      <c r="AL339" s="40"/>
      <c r="AM339" s="11"/>
      <c r="AN339" s="40"/>
      <c r="AO339" s="11"/>
      <c r="AP339" s="40"/>
      <c r="AQ339" s="11" t="e">
        <f>VLOOKUP(Table2[[#This Row],[500m Position]],Races!$F$3:$G$30,2,0)</f>
        <v>#N/A</v>
      </c>
      <c r="AR339" s="40"/>
      <c r="AS339" s="11"/>
      <c r="AT339" s="40" t="e">
        <f>VLOOKUP(Table2[[#This Row],[200m Position Race 4]],Races!$F$3:$G$30,2,0)</f>
        <v>#N/A</v>
      </c>
      <c r="AU339" s="11"/>
      <c r="AV339" s="40"/>
      <c r="AW339" s="11" t="e">
        <f>VLOOKUP(Table2[[#This Row],[100m Position Race 4 ]],Races!$F$3:$G$30,2,0)</f>
        <v>#N/A</v>
      </c>
      <c r="AX339" s="11" t="e">
        <f>Table2[[#This Row],[100m Points Race 4 ]]+Table2[[#This Row],[200m Points Race 4]]+Table2[[#This Row],[500m Points]]</f>
        <v>#N/A</v>
      </c>
      <c r="AY339" s="11"/>
      <c r="AZ339" s="11"/>
      <c r="BA339" s="40"/>
      <c r="BB339" s="40"/>
      <c r="BC339" s="11"/>
      <c r="BD339" s="40"/>
      <c r="BE339" s="11"/>
      <c r="BF339" s="40"/>
      <c r="BG339" s="11"/>
      <c r="BH339" s="40"/>
      <c r="BI339" s="11"/>
      <c r="BJ339" s="40"/>
      <c r="BK339" s="11"/>
      <c r="BL339" s="40"/>
      <c r="BM339" s="11"/>
      <c r="BN339" s="40"/>
      <c r="BO339" s="11"/>
      <c r="BP339" s="40"/>
      <c r="BQ339" s="11"/>
      <c r="BR339" s="40"/>
      <c r="BS339" s="11"/>
      <c r="BT339" s="40"/>
      <c r="BU339" s="11"/>
      <c r="BV33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39" s="9">
        <f>Table2[[#This Row],[Final Points race 1]]+Table2[[#This Row],[Final Points race 2]]+Table2[[#This Row],[Final POINTS Race 4 ]]+Table2[[#This Row],[Final POINTS Race 5]]+Table2[[#This Row],[Final POINTS Race 6]]</f>
        <v>0</v>
      </c>
      <c r="BX33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3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3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39" s="42"/>
    </row>
    <row r="340" spans="1:82" ht="16.5" hidden="1" customHeight="1" thickBot="1">
      <c r="A340" s="6">
        <v>16</v>
      </c>
      <c r="B340" s="6" t="s">
        <v>9</v>
      </c>
      <c r="C340" s="185" t="s">
        <v>266</v>
      </c>
      <c r="D340" s="19">
        <v>37568</v>
      </c>
      <c r="E340" s="6" t="s">
        <v>384</v>
      </c>
      <c r="F340" s="41" t="s">
        <v>76</v>
      </c>
      <c r="G340" s="29" t="s">
        <v>44</v>
      </c>
      <c r="H340" s="191"/>
      <c r="I340" s="93" t="e">
        <f>VLOOKUP(Table2[[#This Row],[GCU Number]],'race 5'!$B$2:$G$48,1,0)</f>
        <v>#N/A</v>
      </c>
      <c r="J340" s="11"/>
      <c r="K340" s="40"/>
      <c r="L340" s="11"/>
      <c r="M340" s="11" t="e">
        <f>VLOOKUP(Table2[[#This Row],[LD Place Race1]],Races!$F$3:$G$30,2,0)</f>
        <v>#N/A</v>
      </c>
      <c r="N340" s="11"/>
      <c r="O340" s="11"/>
      <c r="P340" s="11" t="e">
        <f>VLOOKUP(Table2[[#This Row],[500m Place Race1]],Races!$F$3:$G$30,2,0)</f>
        <v>#N/A</v>
      </c>
      <c r="Q340" s="40"/>
      <c r="R340" s="11"/>
      <c r="S340" s="11" t="e">
        <f>VLOOKUP(Table2[[#This Row],[200m Place Race1]],Races!$F$3:$G$30,2,0)</f>
        <v>#N/A</v>
      </c>
      <c r="T340" s="40" t="e">
        <f>Table2[[#This Row],[200m Points1]]+Table2[[#This Row],[500m Points 1]]+Table2[[#This Row],[LD Points1]]</f>
        <v>#N/A</v>
      </c>
      <c r="U340" s="11"/>
      <c r="V340" s="8"/>
      <c r="W340" s="40"/>
      <c r="X340" s="11"/>
      <c r="Y340" s="8" t="e">
        <f>VLOOKUP(Table2[[#This Row],[LD Place Race 2]],Races!$F$3:$G$30,2,0)</f>
        <v>#N/A</v>
      </c>
      <c r="Z340" s="40"/>
      <c r="AA340" s="11"/>
      <c r="AB340" s="8" t="e">
        <f>VLOOKUP(Table2[[#This Row],[500m Place Race 2]],Races!$F$3:$G$30,2,0)</f>
        <v>#N/A</v>
      </c>
      <c r="AC340" s="40"/>
      <c r="AD340" s="11"/>
      <c r="AE340" s="8" t="e">
        <f>VLOOKUP(Table2[[#This Row],[200m Race 2 Place]],Races!$F$3:$G$30,2,0)</f>
        <v>#N/A</v>
      </c>
      <c r="AF340" s="9"/>
      <c r="AG340" s="40"/>
      <c r="AH340" s="11" t="e">
        <f>VLOOKUP(Table2[[#This Row],[100m Place Race 2]],Races!$F$3:$G$30,2,0)</f>
        <v>#N/A</v>
      </c>
      <c r="AI340" s="11" t="e">
        <f>Table2[[#This Row],[100m POINTS Race 2]]+Table2[[#This Row],[200m POINTS RACE 2]]+Table2[[#This Row],[500m Points Race 2]]+Table2[[#This Row],[LD Points Race 2]]</f>
        <v>#N/A</v>
      </c>
      <c r="AJ340" s="11"/>
      <c r="AK340" s="9"/>
      <c r="AL340" s="40"/>
      <c r="AM340" s="11"/>
      <c r="AN340" s="40"/>
      <c r="AO340" s="11"/>
      <c r="AP340" s="40"/>
      <c r="AQ340" s="11" t="e">
        <f>VLOOKUP(Table2[[#This Row],[500m Position]],Races!$F$3:$G$30,2,0)</f>
        <v>#N/A</v>
      </c>
      <c r="AR340" s="40"/>
      <c r="AS340" s="11"/>
      <c r="AT340" s="40" t="e">
        <f>VLOOKUP(Table2[[#This Row],[200m Position Race 4]],Races!$F$3:$G$30,2,0)</f>
        <v>#N/A</v>
      </c>
      <c r="AU340" s="11"/>
      <c r="AV340" s="40"/>
      <c r="AW340" s="11" t="e">
        <f>VLOOKUP(Table2[[#This Row],[100m Position Race 4 ]],Races!$F$3:$G$30,2,0)</f>
        <v>#N/A</v>
      </c>
      <c r="AX340" s="11" t="e">
        <f>Table2[[#This Row],[100m Points Race 4 ]]+Table2[[#This Row],[200m Points Race 4]]+Table2[[#This Row],[500m Points]]</f>
        <v>#N/A</v>
      </c>
      <c r="AY340" s="11"/>
      <c r="AZ340" s="11"/>
      <c r="BA340" s="40"/>
      <c r="BB340" s="40"/>
      <c r="BC340" s="11"/>
      <c r="BD340" s="40"/>
      <c r="BE340" s="11"/>
      <c r="BF340" s="40"/>
      <c r="BG340" s="11"/>
      <c r="BH340" s="40"/>
      <c r="BI340" s="11"/>
      <c r="BJ340" s="40"/>
      <c r="BK340" s="11"/>
      <c r="BL340" s="40"/>
      <c r="BM340" s="11"/>
      <c r="BN340" s="40"/>
      <c r="BO340" s="11"/>
      <c r="BP340" s="40"/>
      <c r="BQ340" s="11"/>
      <c r="BR340" s="40"/>
      <c r="BS340" s="11"/>
      <c r="BT340" s="40"/>
      <c r="BU340" s="11"/>
      <c r="BV34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0" s="9">
        <f>Table2[[#This Row],[Final Points race 1]]+Table2[[#This Row],[Final Points race 2]]+Table2[[#This Row],[Final POINTS Race 4 ]]+Table2[[#This Row],[Final POINTS Race 5]]+Table2[[#This Row],[Final POINTS Race 6]]</f>
        <v>0</v>
      </c>
      <c r="BX34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40" s="42"/>
    </row>
    <row r="341" spans="1:82" ht="16.5" hidden="1" customHeight="1" thickBot="1">
      <c r="A341" s="6">
        <v>16</v>
      </c>
      <c r="B341" s="189" t="s">
        <v>9</v>
      </c>
      <c r="C341" s="185" t="s">
        <v>489</v>
      </c>
      <c r="D341" s="19">
        <v>37820</v>
      </c>
      <c r="E341" s="195" t="s">
        <v>76</v>
      </c>
      <c r="F341" s="195" t="s">
        <v>504</v>
      </c>
      <c r="G341" s="10" t="s">
        <v>24</v>
      </c>
      <c r="H341" s="202" t="s">
        <v>432</v>
      </c>
      <c r="I341" s="93" t="e">
        <f>VLOOKUP(Table2[[#This Row],[GCU Number]],'race 5'!$B$2:$G$48,1,0)</f>
        <v>#N/A</v>
      </c>
      <c r="J341" s="11">
        <v>151</v>
      </c>
      <c r="K341" s="85"/>
      <c r="L341" s="11"/>
      <c r="M341" s="11" t="e">
        <f>VLOOKUP(Table2[[#This Row],[LD Place Race1]],Races!$F$3:$G$30,2,0)</f>
        <v>#N/A</v>
      </c>
      <c r="N341" s="11"/>
      <c r="O341" s="11"/>
      <c r="P341" s="11" t="e">
        <f>VLOOKUP(Table2[[#This Row],[500m Place Race1]],Races!$F$3:$G$30,2,0)</f>
        <v>#N/A</v>
      </c>
      <c r="Q341" s="85"/>
      <c r="R341" s="11"/>
      <c r="S341" s="11" t="e">
        <f>VLOOKUP(Table2[[#This Row],[200m Place Race1]],Races!$F$3:$G$30,2,0)</f>
        <v>#N/A</v>
      </c>
      <c r="T341" s="85" t="e">
        <f>Table2[[#This Row],[200m Points1]]+Table2[[#This Row],[500m Points 1]]+Table2[[#This Row],[LD Points1]]</f>
        <v>#N/A</v>
      </c>
      <c r="U341" s="11"/>
      <c r="V341" s="8"/>
      <c r="W341" s="85"/>
      <c r="X341" s="7"/>
      <c r="Y341" s="9" t="e">
        <f>VLOOKUP(Table2[[#This Row],[LD Place Race 2]],Races!$F$3:$G$30,2,0)</f>
        <v>#N/A</v>
      </c>
      <c r="Z341" s="85"/>
      <c r="AA341" s="7"/>
      <c r="AB341" s="9" t="e">
        <f>VLOOKUP(Table2[[#This Row],[500m Place Race 2]],Races!$F$3:$G$30,2,0)</f>
        <v>#N/A</v>
      </c>
      <c r="AC341" s="85"/>
      <c r="AD341" s="7"/>
      <c r="AE341" s="9" t="e">
        <f>VLOOKUP(Table2[[#This Row],[200m Race 2 Place]],Races!$F$3:$G$30,2,0)</f>
        <v>#N/A</v>
      </c>
      <c r="AF341" s="9"/>
      <c r="AG341" s="85"/>
      <c r="AH341" s="11" t="e">
        <f>VLOOKUP(Table2[[#This Row],[100m Place Race 2]],Races!$F$3:$G$30,2,0)</f>
        <v>#N/A</v>
      </c>
      <c r="AI341" s="11" t="e">
        <f>Table2[[#This Row],[100m POINTS Race 2]]+Table2[[#This Row],[200m POINTS RACE 2]]+Table2[[#This Row],[500m Points Race 2]]+Table2[[#This Row],[LD Points Race 2]]</f>
        <v>#N/A</v>
      </c>
      <c r="AJ341" s="11"/>
      <c r="AK341" s="9"/>
      <c r="AL341" s="85"/>
      <c r="AM341" s="11"/>
      <c r="AN341" s="85"/>
      <c r="AO341" s="11"/>
      <c r="AP341" s="85"/>
      <c r="AQ341" s="11" t="e">
        <f>VLOOKUP(Table2[[#This Row],[500m Position]],Races!$F$3:$G$30,2,0)</f>
        <v>#N/A</v>
      </c>
      <c r="AR341" s="85"/>
      <c r="AS341" s="11"/>
      <c r="AT341" s="85" t="e">
        <f>VLOOKUP(Table2[[#This Row],[200m Position Race 4]],Races!$F$3:$G$30,2,0)</f>
        <v>#N/A</v>
      </c>
      <c r="AU341" s="11"/>
      <c r="AV341" s="85"/>
      <c r="AW341" s="11" t="e">
        <f>VLOOKUP(Table2[[#This Row],[100m Position Race 4 ]],Races!$F$3:$G$30,2,0)</f>
        <v>#N/A</v>
      </c>
      <c r="AX341" s="11" t="e">
        <f>Table2[[#This Row],[100m Points Race 4 ]]+Table2[[#This Row],[200m Points Race 4]]+Table2[[#This Row],[500m Points]]</f>
        <v>#N/A</v>
      </c>
      <c r="AY341" s="11"/>
      <c r="AZ341" s="11"/>
      <c r="BA341" s="85"/>
      <c r="BB341" s="85"/>
      <c r="BC341" s="11"/>
      <c r="BD341" s="85"/>
      <c r="BE341" s="11"/>
      <c r="BF341" s="85"/>
      <c r="BG341" s="11"/>
      <c r="BH341" s="85"/>
      <c r="BI341" s="11"/>
      <c r="BJ341" s="85"/>
      <c r="BK341" s="11"/>
      <c r="BL341" s="85"/>
      <c r="BM341" s="11"/>
      <c r="BN341" s="85"/>
      <c r="BO341" s="11"/>
      <c r="BP341" s="85"/>
      <c r="BQ341" s="11"/>
      <c r="BR341" s="85"/>
      <c r="BS341" s="11"/>
      <c r="BT341" s="85"/>
      <c r="BU341" s="11"/>
      <c r="BV34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1" s="9">
        <f>Table2[[#This Row],[Final Points race 1]]+Table2[[#This Row],[Final Points race 2]]+Table2[[#This Row],[Final POINTS Race 4 ]]+Table2[[#This Row],[Final POINTS Race 5]]+Table2[[#This Row],[Final POINTS Race 6]]</f>
        <v>0</v>
      </c>
      <c r="BX34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41" s="42"/>
    </row>
    <row r="342" spans="1:82" ht="16.5" hidden="1" customHeight="1" thickBot="1">
      <c r="A342" s="6">
        <v>16</v>
      </c>
      <c r="B342" s="94" t="s">
        <v>9</v>
      </c>
      <c r="C342" s="185" t="s">
        <v>262</v>
      </c>
      <c r="D342" s="19">
        <v>37620</v>
      </c>
      <c r="E342" s="6" t="s">
        <v>384</v>
      </c>
      <c r="F342" s="6" t="s">
        <v>76</v>
      </c>
      <c r="G342" s="29" t="s">
        <v>44</v>
      </c>
      <c r="H342" s="191"/>
      <c r="I342" s="93" t="e">
        <f>VLOOKUP(Table2[[#This Row],[GCU Number]],'race 5'!$B$2:$G$48,1,0)</f>
        <v>#N/A</v>
      </c>
      <c r="J342" s="11"/>
      <c r="K342" s="40"/>
      <c r="L342" s="11"/>
      <c r="M342" s="11" t="e">
        <f>VLOOKUP(Table2[[#This Row],[LD Place Race1]],Races!$F$3:$G$30,2,0)</f>
        <v>#N/A</v>
      </c>
      <c r="N342" s="11"/>
      <c r="O342" s="11"/>
      <c r="P342" s="11" t="e">
        <f>VLOOKUP(Table2[[#This Row],[500m Place Race1]],Races!$F$3:$G$30,2,0)</f>
        <v>#N/A</v>
      </c>
      <c r="Q342" s="40"/>
      <c r="R342" s="11"/>
      <c r="S342" s="11" t="e">
        <f>VLOOKUP(Table2[[#This Row],[200m Place Race1]],Races!$F$3:$G$30,2,0)</f>
        <v>#N/A</v>
      </c>
      <c r="T342" s="40" t="e">
        <f>Table2[[#This Row],[200m Points1]]+Table2[[#This Row],[500m Points 1]]+Table2[[#This Row],[LD Points1]]</f>
        <v>#N/A</v>
      </c>
      <c r="U342" s="11"/>
      <c r="V342" s="8"/>
      <c r="W342" s="40"/>
      <c r="X342" s="11"/>
      <c r="Y342" s="8" t="e">
        <f>VLOOKUP(Table2[[#This Row],[LD Place Race 2]],Races!$F$3:$G$30,2,0)</f>
        <v>#N/A</v>
      </c>
      <c r="Z342" s="40"/>
      <c r="AA342" s="11"/>
      <c r="AB342" s="8" t="e">
        <f>VLOOKUP(Table2[[#This Row],[500m Place Race 2]],Races!$F$3:$G$30,2,0)</f>
        <v>#N/A</v>
      </c>
      <c r="AC342" s="40"/>
      <c r="AD342" s="11"/>
      <c r="AE342" s="8" t="e">
        <f>VLOOKUP(Table2[[#This Row],[200m Race 2 Place]],Races!$F$3:$G$30,2,0)</f>
        <v>#N/A</v>
      </c>
      <c r="AF342" s="9"/>
      <c r="AG342" s="40"/>
      <c r="AH342" s="11" t="e">
        <f>VLOOKUP(Table2[[#This Row],[100m Place Race 2]],Races!$F$3:$G$30,2,0)</f>
        <v>#N/A</v>
      </c>
      <c r="AI342" s="11" t="e">
        <f>Table2[[#This Row],[100m POINTS Race 2]]+Table2[[#This Row],[200m POINTS RACE 2]]+Table2[[#This Row],[500m Points Race 2]]+Table2[[#This Row],[LD Points Race 2]]</f>
        <v>#N/A</v>
      </c>
      <c r="AJ342" s="11"/>
      <c r="AK342" s="9"/>
      <c r="AL342" s="40"/>
      <c r="AM342" s="11"/>
      <c r="AN342" s="40"/>
      <c r="AO342" s="11"/>
      <c r="AP342" s="40"/>
      <c r="AQ342" s="11" t="e">
        <f>VLOOKUP(Table2[[#This Row],[500m Position]],Races!$F$3:$G$30,2,0)</f>
        <v>#N/A</v>
      </c>
      <c r="AR342" s="40"/>
      <c r="AS342" s="11"/>
      <c r="AT342" s="40" t="e">
        <f>VLOOKUP(Table2[[#This Row],[200m Position Race 4]],Races!$F$3:$G$30,2,0)</f>
        <v>#N/A</v>
      </c>
      <c r="AU342" s="11"/>
      <c r="AV342" s="40"/>
      <c r="AW342" s="11" t="e">
        <f>VLOOKUP(Table2[[#This Row],[100m Position Race 4 ]],Races!$F$3:$G$30,2,0)</f>
        <v>#N/A</v>
      </c>
      <c r="AX342" s="11" t="e">
        <f>Table2[[#This Row],[100m Points Race 4 ]]+Table2[[#This Row],[200m Points Race 4]]+Table2[[#This Row],[500m Points]]</f>
        <v>#N/A</v>
      </c>
      <c r="AY342" s="11"/>
      <c r="AZ342" s="11"/>
      <c r="BA342" s="40"/>
      <c r="BB342" s="40"/>
      <c r="BC342" s="11"/>
      <c r="BD342" s="40"/>
      <c r="BE342" s="11"/>
      <c r="BF342" s="40"/>
      <c r="BG342" s="11"/>
      <c r="BH342" s="40"/>
      <c r="BI342" s="11"/>
      <c r="BJ342" s="40"/>
      <c r="BK342" s="11"/>
      <c r="BL342" s="40"/>
      <c r="BM342" s="11"/>
      <c r="BN342" s="40"/>
      <c r="BO342" s="11"/>
      <c r="BP342" s="40"/>
      <c r="BQ342" s="11"/>
      <c r="BR342" s="40"/>
      <c r="BS342" s="11"/>
      <c r="BT342" s="40"/>
      <c r="BU342" s="11"/>
      <c r="BV34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2" s="9">
        <f>Table2[[#This Row],[Final Points race 1]]+Table2[[#This Row],[Final Points race 2]]+Table2[[#This Row],[Final POINTS Race 4 ]]+Table2[[#This Row],[Final POINTS Race 5]]+Table2[[#This Row],[Final POINTS Race 6]]</f>
        <v>0</v>
      </c>
      <c r="BX34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42" s="42"/>
    </row>
    <row r="343" spans="1:82" ht="16.5" hidden="1" customHeight="1" thickBot="1">
      <c r="A343" s="6">
        <v>16</v>
      </c>
      <c r="B343" s="6" t="s">
        <v>9</v>
      </c>
      <c r="C343" s="185" t="s">
        <v>93</v>
      </c>
      <c r="D343" s="19">
        <v>37727</v>
      </c>
      <c r="E343" s="12" t="s">
        <v>43</v>
      </c>
      <c r="F343" s="6" t="s">
        <v>76</v>
      </c>
      <c r="G343" s="27" t="s">
        <v>44</v>
      </c>
      <c r="H343" s="191"/>
      <c r="I343" s="93" t="e">
        <f>VLOOKUP(Table2[[#This Row],[GCU Number]],'race 5'!$B$2:$G$48,1,0)</f>
        <v>#N/A</v>
      </c>
      <c r="J343" s="11"/>
      <c r="K343" s="37"/>
      <c r="L343" s="11"/>
      <c r="M343" s="11" t="e">
        <f>VLOOKUP(Table2[[#This Row],[LD Place Race1]],Races!$F$3:$G$30,2,0)</f>
        <v>#N/A</v>
      </c>
      <c r="N343" s="11"/>
      <c r="O343" s="11"/>
      <c r="P343" s="11" t="e">
        <f>VLOOKUP(Table2[[#This Row],[500m Place Race1]],Races!$F$3:$G$30,2,0)</f>
        <v>#N/A</v>
      </c>
      <c r="Q343" s="37"/>
      <c r="R343" s="11"/>
      <c r="S343" s="11" t="e">
        <f>VLOOKUP(Table2[[#This Row],[200m Place Race1]],Races!$F$3:$G$30,2,0)</f>
        <v>#N/A</v>
      </c>
      <c r="T343" s="37" t="e">
        <f>Table2[[#This Row],[200m Points1]]+Table2[[#This Row],[500m Points 1]]+Table2[[#This Row],[LD Points1]]</f>
        <v>#N/A</v>
      </c>
      <c r="U343" s="11"/>
      <c r="V343" s="8"/>
      <c r="W343" s="37"/>
      <c r="X343" s="11"/>
      <c r="Y343" s="7" t="e">
        <f>VLOOKUP(Table2[[#This Row],[LD Place Race 2]],Races!$F$3:$G$30,2,0)</f>
        <v>#N/A</v>
      </c>
      <c r="Z343" s="37"/>
      <c r="AA343" s="11"/>
      <c r="AB343" s="7" t="e">
        <f>VLOOKUP(Table2[[#This Row],[500m Place Race 2]],Races!$F$3:$G$30,2,0)</f>
        <v>#N/A</v>
      </c>
      <c r="AC343" s="37"/>
      <c r="AD343" s="11"/>
      <c r="AE343" s="7" t="e">
        <f>VLOOKUP(Table2[[#This Row],[200m Race 2 Place]],Races!$F$3:$G$30,2,0)</f>
        <v>#N/A</v>
      </c>
      <c r="AF343" s="11"/>
      <c r="AG343" s="37"/>
      <c r="AH343" s="11" t="e">
        <f>VLOOKUP(Table2[[#This Row],[100m Place Race 2]],Races!$F$3:$G$30,2,0)</f>
        <v>#N/A</v>
      </c>
      <c r="AI343" s="11" t="e">
        <f>Table2[[#This Row],[100m POINTS Race 2]]+Table2[[#This Row],[200m POINTS RACE 2]]+Table2[[#This Row],[500m Points Race 2]]+Table2[[#This Row],[LD Points Race 2]]</f>
        <v>#N/A</v>
      </c>
      <c r="AJ343" s="11"/>
      <c r="AK343" s="11"/>
      <c r="AL343" s="37"/>
      <c r="AM343" s="11"/>
      <c r="AN343" s="37"/>
      <c r="AO343" s="11"/>
      <c r="AP343" s="37"/>
      <c r="AQ343" s="11" t="e">
        <f>VLOOKUP(Table2[[#This Row],[500m Position]],Races!$F$3:$G$30,2,0)</f>
        <v>#N/A</v>
      </c>
      <c r="AR343" s="37"/>
      <c r="AS343" s="11"/>
      <c r="AT343" s="37" t="e">
        <f>VLOOKUP(Table2[[#This Row],[200m Position Race 4]],Races!$F$3:$G$30,2,0)</f>
        <v>#N/A</v>
      </c>
      <c r="AU343" s="11"/>
      <c r="AV343" s="37"/>
      <c r="AW343" s="11" t="e">
        <f>VLOOKUP(Table2[[#This Row],[100m Position Race 4 ]],Races!$F$3:$G$30,2,0)</f>
        <v>#N/A</v>
      </c>
      <c r="AX343" s="11" t="e">
        <f>Table2[[#This Row],[100m Points Race 4 ]]+Table2[[#This Row],[200m Points Race 4]]+Table2[[#This Row],[500m Points]]</f>
        <v>#N/A</v>
      </c>
      <c r="AY343" s="11"/>
      <c r="AZ343" s="11"/>
      <c r="BA343" s="37"/>
      <c r="BB343" s="37"/>
      <c r="BC343" s="11"/>
      <c r="BD343" s="37"/>
      <c r="BE343" s="11"/>
      <c r="BF343" s="37"/>
      <c r="BG343" s="11"/>
      <c r="BH343" s="37"/>
      <c r="BI343" s="11"/>
      <c r="BJ343" s="37"/>
      <c r="BK343" s="11"/>
      <c r="BL343" s="37"/>
      <c r="BM343" s="11"/>
      <c r="BN343" s="37"/>
      <c r="BO343" s="11"/>
      <c r="BP343" s="37"/>
      <c r="BQ343" s="11"/>
      <c r="BR343" s="37"/>
      <c r="BS343" s="11"/>
      <c r="BT343" s="37"/>
      <c r="BU343" s="11"/>
      <c r="BV34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3" s="9">
        <f>Table2[[#This Row],[Final Points race 1]]+Table2[[#This Row],[Final Points race 2]]+Table2[[#This Row],[Final POINTS Race 4 ]]+Table2[[#This Row],[Final POINTS Race 5]]+Table2[[#This Row],[Final POINTS Race 6]]</f>
        <v>0</v>
      </c>
      <c r="BX34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43" s="42"/>
    </row>
    <row r="344" spans="1:82" ht="16.5" hidden="1" customHeight="1" thickBot="1">
      <c r="A344" s="6">
        <v>16</v>
      </c>
      <c r="B344" s="6" t="s">
        <v>9</v>
      </c>
      <c r="C344" s="185" t="s">
        <v>265</v>
      </c>
      <c r="D344" s="19">
        <v>37598</v>
      </c>
      <c r="E344" s="10" t="s">
        <v>76</v>
      </c>
      <c r="F344" s="6" t="s">
        <v>385</v>
      </c>
      <c r="G344" s="29" t="s">
        <v>44</v>
      </c>
      <c r="H344" s="191"/>
      <c r="I344" s="93" t="e">
        <f>VLOOKUP(Table2[[#This Row],[GCU Number]],'race 5'!$B$2:$G$48,1,0)</f>
        <v>#N/A</v>
      </c>
      <c r="J344" s="11"/>
      <c r="K344" s="37"/>
      <c r="L344" s="11"/>
      <c r="M344" s="11" t="e">
        <f>VLOOKUP(Table2[[#This Row],[LD Place Race1]],Races!$F$3:$G$30,2,0)</f>
        <v>#N/A</v>
      </c>
      <c r="N344" s="11"/>
      <c r="O344" s="11"/>
      <c r="P344" s="11" t="e">
        <f>VLOOKUP(Table2[[#This Row],[500m Place Race1]],Races!$F$3:$G$30,2,0)</f>
        <v>#N/A</v>
      </c>
      <c r="Q344" s="37"/>
      <c r="R344" s="11"/>
      <c r="S344" s="11" t="e">
        <f>VLOOKUP(Table2[[#This Row],[200m Place Race1]],Races!$F$3:$G$30,2,0)</f>
        <v>#N/A</v>
      </c>
      <c r="T344" s="37" t="e">
        <f>Table2[[#This Row],[200m Points1]]+Table2[[#This Row],[500m Points 1]]+Table2[[#This Row],[LD Points1]]</f>
        <v>#N/A</v>
      </c>
      <c r="U344" s="11"/>
      <c r="V344" s="8"/>
      <c r="W344" s="37"/>
      <c r="X344" s="11"/>
      <c r="Y344" s="8" t="e">
        <f>VLOOKUP(Table2[[#This Row],[LD Place Race 2]],Races!$F$3:$G$30,2,0)</f>
        <v>#N/A</v>
      </c>
      <c r="Z344" s="37"/>
      <c r="AA344" s="11"/>
      <c r="AB344" s="8" t="e">
        <f>VLOOKUP(Table2[[#This Row],[500m Place Race 2]],Races!$F$3:$G$30,2,0)</f>
        <v>#N/A</v>
      </c>
      <c r="AC344" s="37"/>
      <c r="AD344" s="11"/>
      <c r="AE344" s="8" t="e">
        <f>VLOOKUP(Table2[[#This Row],[200m Race 2 Place]],Races!$F$3:$G$30,2,0)</f>
        <v>#N/A</v>
      </c>
      <c r="AF344" s="9"/>
      <c r="AG344" s="37"/>
      <c r="AH344" s="11" t="e">
        <f>VLOOKUP(Table2[[#This Row],[100m Place Race 2]],Races!$F$3:$G$30,2,0)</f>
        <v>#N/A</v>
      </c>
      <c r="AI344" s="11" t="e">
        <f>Table2[[#This Row],[100m POINTS Race 2]]+Table2[[#This Row],[200m POINTS RACE 2]]+Table2[[#This Row],[500m Points Race 2]]+Table2[[#This Row],[LD Points Race 2]]</f>
        <v>#N/A</v>
      </c>
      <c r="AJ344" s="11"/>
      <c r="AK344" s="9"/>
      <c r="AL344" s="37"/>
      <c r="AM344" s="11"/>
      <c r="AN344" s="37"/>
      <c r="AO344" s="11"/>
      <c r="AP344" s="37"/>
      <c r="AQ344" s="11" t="e">
        <f>VLOOKUP(Table2[[#This Row],[500m Position]],Races!$F$3:$G$30,2,0)</f>
        <v>#N/A</v>
      </c>
      <c r="AR344" s="37"/>
      <c r="AS344" s="11"/>
      <c r="AT344" s="37" t="e">
        <f>VLOOKUP(Table2[[#This Row],[200m Position Race 4]],Races!$F$3:$G$30,2,0)</f>
        <v>#N/A</v>
      </c>
      <c r="AU344" s="11"/>
      <c r="AV344" s="37"/>
      <c r="AW344" s="11" t="e">
        <f>VLOOKUP(Table2[[#This Row],[100m Position Race 4 ]],Races!$F$3:$G$30,2,0)</f>
        <v>#N/A</v>
      </c>
      <c r="AX344" s="11" t="e">
        <f>Table2[[#This Row],[100m Points Race 4 ]]+Table2[[#This Row],[200m Points Race 4]]+Table2[[#This Row],[500m Points]]</f>
        <v>#N/A</v>
      </c>
      <c r="AY344" s="11"/>
      <c r="AZ344" s="11"/>
      <c r="BA344" s="37"/>
      <c r="BB344" s="37"/>
      <c r="BC344" s="11"/>
      <c r="BD344" s="37"/>
      <c r="BE344" s="11"/>
      <c r="BF344" s="37"/>
      <c r="BG344" s="11"/>
      <c r="BH344" s="37"/>
      <c r="BI344" s="11"/>
      <c r="BJ344" s="37"/>
      <c r="BK344" s="11"/>
      <c r="BL344" s="37"/>
      <c r="BM344" s="11"/>
      <c r="BN344" s="37"/>
      <c r="BO344" s="11"/>
      <c r="BP344" s="37"/>
      <c r="BQ344" s="11"/>
      <c r="BR344" s="37"/>
      <c r="BS344" s="11"/>
      <c r="BT344" s="37"/>
      <c r="BU344" s="11"/>
      <c r="BV34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4" s="9">
        <f>Table2[[#This Row],[Final Points race 1]]+Table2[[#This Row],[Final Points race 2]]+Table2[[#This Row],[Final POINTS Race 4 ]]+Table2[[#This Row],[Final POINTS Race 5]]+Table2[[#This Row],[Final POINTS Race 6]]</f>
        <v>0</v>
      </c>
      <c r="BX3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44" s="42"/>
    </row>
    <row r="345" spans="1:82" ht="16.5" hidden="1" customHeight="1" thickBot="1">
      <c r="A345" s="6">
        <v>16</v>
      </c>
      <c r="B345" s="6" t="s">
        <v>9</v>
      </c>
      <c r="C345" s="185" t="s">
        <v>298</v>
      </c>
      <c r="D345" s="19">
        <v>37737</v>
      </c>
      <c r="E345" s="52" t="s">
        <v>297</v>
      </c>
      <c r="F345" s="6" t="s">
        <v>76</v>
      </c>
      <c r="G345" s="28" t="s">
        <v>44</v>
      </c>
      <c r="H345" s="191"/>
      <c r="I345" s="93" t="e">
        <f>VLOOKUP(Table2[[#This Row],[GCU Number]],'race 5'!$B$2:$G$48,1,0)</f>
        <v>#N/A</v>
      </c>
      <c r="J345" s="11"/>
      <c r="K345" s="37"/>
      <c r="L345" s="11"/>
      <c r="M345" s="11" t="e">
        <f>VLOOKUP(Table2[[#This Row],[LD Place Race1]],Races!$F$3:$G$30,2,0)</f>
        <v>#N/A</v>
      </c>
      <c r="N345" s="11"/>
      <c r="O345" s="11"/>
      <c r="P345" s="11" t="e">
        <f>VLOOKUP(Table2[[#This Row],[500m Place Race1]],Races!$F$3:$G$30,2,0)</f>
        <v>#N/A</v>
      </c>
      <c r="Q345" s="37"/>
      <c r="R345" s="11"/>
      <c r="S345" s="11" t="e">
        <f>VLOOKUP(Table2[[#This Row],[200m Place Race1]],Races!$F$3:$G$30,2,0)</f>
        <v>#N/A</v>
      </c>
      <c r="T345" s="37" t="e">
        <f>Table2[[#This Row],[200m Points1]]+Table2[[#This Row],[500m Points 1]]+Table2[[#This Row],[LD Points1]]</f>
        <v>#N/A</v>
      </c>
      <c r="U345" s="11"/>
      <c r="V345" s="8"/>
      <c r="W345" s="37"/>
      <c r="X345" s="11"/>
      <c r="Y345" s="8" t="e">
        <f>VLOOKUP(Table2[[#This Row],[LD Place Race 2]],Races!$F$3:$G$30,2,0)</f>
        <v>#N/A</v>
      </c>
      <c r="Z345" s="37"/>
      <c r="AA345" s="11"/>
      <c r="AB345" s="8" t="e">
        <f>VLOOKUP(Table2[[#This Row],[500m Place Race 2]],Races!$F$3:$G$30,2,0)</f>
        <v>#N/A</v>
      </c>
      <c r="AC345" s="37"/>
      <c r="AD345" s="11"/>
      <c r="AE345" s="8" t="e">
        <f>VLOOKUP(Table2[[#This Row],[200m Race 2 Place]],Races!$F$3:$G$30,2,0)</f>
        <v>#N/A</v>
      </c>
      <c r="AF345" s="9"/>
      <c r="AG345" s="37"/>
      <c r="AH345" s="11" t="e">
        <f>VLOOKUP(Table2[[#This Row],[100m Place Race 2]],Races!$F$3:$G$30,2,0)</f>
        <v>#N/A</v>
      </c>
      <c r="AI345" s="11" t="e">
        <f>Table2[[#This Row],[100m POINTS Race 2]]+Table2[[#This Row],[200m POINTS RACE 2]]+Table2[[#This Row],[500m Points Race 2]]+Table2[[#This Row],[LD Points Race 2]]</f>
        <v>#N/A</v>
      </c>
      <c r="AJ345" s="11"/>
      <c r="AK345" s="9"/>
      <c r="AL345" s="37"/>
      <c r="AM345" s="11"/>
      <c r="AN345" s="37"/>
      <c r="AO345" s="11"/>
      <c r="AP345" s="37"/>
      <c r="AQ345" s="11" t="e">
        <f>VLOOKUP(Table2[[#This Row],[500m Position]],Races!$F$3:$G$30,2,0)</f>
        <v>#N/A</v>
      </c>
      <c r="AR345" s="37"/>
      <c r="AS345" s="11"/>
      <c r="AT345" s="37" t="e">
        <f>VLOOKUP(Table2[[#This Row],[200m Position Race 4]],Races!$F$3:$G$30,2,0)</f>
        <v>#N/A</v>
      </c>
      <c r="AU345" s="11"/>
      <c r="AV345" s="37"/>
      <c r="AW345" s="11" t="e">
        <f>VLOOKUP(Table2[[#This Row],[100m Position Race 4 ]],Races!$F$3:$G$30,2,0)</f>
        <v>#N/A</v>
      </c>
      <c r="AX345" s="11" t="e">
        <f>Table2[[#This Row],[100m Points Race 4 ]]+Table2[[#This Row],[200m Points Race 4]]+Table2[[#This Row],[500m Points]]</f>
        <v>#N/A</v>
      </c>
      <c r="AY345" s="11"/>
      <c r="AZ345" s="11"/>
      <c r="BA345" s="37"/>
      <c r="BB345" s="37"/>
      <c r="BC345" s="11"/>
      <c r="BD345" s="37"/>
      <c r="BE345" s="11"/>
      <c r="BF345" s="37"/>
      <c r="BG345" s="11"/>
      <c r="BH345" s="37"/>
      <c r="BI345" s="11"/>
      <c r="BJ345" s="37"/>
      <c r="BK345" s="11"/>
      <c r="BL345" s="37"/>
      <c r="BM345" s="11"/>
      <c r="BN345" s="37"/>
      <c r="BO345" s="11"/>
      <c r="BP345" s="37"/>
      <c r="BQ345" s="11"/>
      <c r="BR345" s="37"/>
      <c r="BS345" s="11"/>
      <c r="BT345" s="37"/>
      <c r="BU345" s="11"/>
      <c r="BV34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5" s="9">
        <f>Table2[[#This Row],[Final Points race 1]]+Table2[[#This Row],[Final Points race 2]]+Table2[[#This Row],[Final POINTS Race 4 ]]+Table2[[#This Row],[Final POINTS Race 5]]+Table2[[#This Row],[Final POINTS Race 6]]</f>
        <v>0</v>
      </c>
      <c r="BX3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45" s="42"/>
    </row>
    <row r="346" spans="1:82" ht="16.5" hidden="1" customHeight="1" thickBot="1">
      <c r="A346" s="6">
        <v>16</v>
      </c>
      <c r="B346" s="6" t="s">
        <v>9</v>
      </c>
      <c r="C346" s="185" t="s">
        <v>141</v>
      </c>
      <c r="D346" s="19">
        <v>37772</v>
      </c>
      <c r="E346" s="10" t="s">
        <v>386</v>
      </c>
      <c r="F346" s="10" t="s">
        <v>76</v>
      </c>
      <c r="G346" s="28" t="s">
        <v>686</v>
      </c>
      <c r="H346" s="191"/>
      <c r="I346" s="93" t="e">
        <f>VLOOKUP(Table2[[#This Row],[GCU Number]],'race 5'!$B$2:$G$48,1,0)</f>
        <v>#N/A</v>
      </c>
      <c r="J346" s="11"/>
      <c r="K346" s="37"/>
      <c r="L346" s="11"/>
      <c r="M346" s="11" t="e">
        <f>VLOOKUP(Table2[[#This Row],[LD Place Race1]],Races!$F$3:$G$30,2,0)</f>
        <v>#N/A</v>
      </c>
      <c r="N346" s="11"/>
      <c r="O346" s="11"/>
      <c r="P346" s="11" t="e">
        <f>VLOOKUP(Table2[[#This Row],[500m Place Race1]],Races!$F$3:$G$30,2,0)</f>
        <v>#N/A</v>
      </c>
      <c r="Q346" s="37"/>
      <c r="R346" s="11"/>
      <c r="S346" s="11" t="e">
        <f>VLOOKUP(Table2[[#This Row],[200m Place Race1]],Races!$F$3:$G$30,2,0)</f>
        <v>#N/A</v>
      </c>
      <c r="T346" s="37" t="e">
        <f>Table2[[#This Row],[200m Points1]]+Table2[[#This Row],[500m Points 1]]+Table2[[#This Row],[LD Points1]]</f>
        <v>#N/A</v>
      </c>
      <c r="U346" s="11"/>
      <c r="V346" s="8"/>
      <c r="W346" s="37"/>
      <c r="X346" s="11"/>
      <c r="Y346" s="7" t="e">
        <f>VLOOKUP(Table2[[#This Row],[LD Place Race 2]],Races!$F$3:$G$30,2,0)</f>
        <v>#N/A</v>
      </c>
      <c r="Z346" s="37"/>
      <c r="AA346" s="11"/>
      <c r="AB346" s="7" t="e">
        <f>VLOOKUP(Table2[[#This Row],[500m Place Race 2]],Races!$F$3:$G$30,2,0)</f>
        <v>#N/A</v>
      </c>
      <c r="AC346" s="37"/>
      <c r="AD346" s="11"/>
      <c r="AE346" s="7" t="e">
        <f>VLOOKUP(Table2[[#This Row],[200m Race 2 Place]],Races!$F$3:$G$30,2,0)</f>
        <v>#N/A</v>
      </c>
      <c r="AF346" s="11"/>
      <c r="AG346" s="37"/>
      <c r="AH346" s="11" t="e">
        <f>VLOOKUP(Table2[[#This Row],[100m Place Race 2]],Races!$F$3:$G$30,2,0)</f>
        <v>#N/A</v>
      </c>
      <c r="AI346" s="11" t="e">
        <f>Table2[[#This Row],[100m POINTS Race 2]]+Table2[[#This Row],[200m POINTS RACE 2]]+Table2[[#This Row],[500m Points Race 2]]+Table2[[#This Row],[LD Points Race 2]]</f>
        <v>#N/A</v>
      </c>
      <c r="AJ346" s="11"/>
      <c r="AK346" s="11"/>
      <c r="AL346" s="37"/>
      <c r="AM346" s="11"/>
      <c r="AN346" s="37"/>
      <c r="AO346" s="11"/>
      <c r="AP346" s="37"/>
      <c r="AQ346" s="11" t="e">
        <f>VLOOKUP(Table2[[#This Row],[500m Position]],Races!$F$3:$G$30,2,0)</f>
        <v>#N/A</v>
      </c>
      <c r="AR346" s="37"/>
      <c r="AS346" s="11"/>
      <c r="AT346" s="37" t="e">
        <f>VLOOKUP(Table2[[#This Row],[200m Position Race 4]],Races!$F$3:$G$30,2,0)</f>
        <v>#N/A</v>
      </c>
      <c r="AU346" s="11"/>
      <c r="AV346" s="37"/>
      <c r="AW346" s="11" t="e">
        <f>VLOOKUP(Table2[[#This Row],[100m Position Race 4 ]],Races!$F$3:$G$30,2,0)</f>
        <v>#N/A</v>
      </c>
      <c r="AX346" s="11" t="e">
        <f>Table2[[#This Row],[100m Points Race 4 ]]+Table2[[#This Row],[200m Points Race 4]]+Table2[[#This Row],[500m Points]]</f>
        <v>#N/A</v>
      </c>
      <c r="AY346" s="11"/>
      <c r="AZ346" s="11"/>
      <c r="BA346" s="37"/>
      <c r="BB346" s="37"/>
      <c r="BC346" s="11"/>
      <c r="BD346" s="37"/>
      <c r="BE346" s="11"/>
      <c r="BF346" s="37"/>
      <c r="BG346" s="11"/>
      <c r="BH346" s="37"/>
      <c r="BI346" s="11"/>
      <c r="BJ346" s="37"/>
      <c r="BK346" s="11"/>
      <c r="BL346" s="37"/>
      <c r="BM346" s="11"/>
      <c r="BN346" s="37"/>
      <c r="BO346" s="11"/>
      <c r="BP346" s="37"/>
      <c r="BQ346" s="11"/>
      <c r="BR346" s="37"/>
      <c r="BS346" s="11"/>
      <c r="BT346" s="37"/>
      <c r="BU346" s="11"/>
      <c r="BV34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6" s="9">
        <f>Table2[[#This Row],[Final Points race 1]]+Table2[[#This Row],[Final Points race 2]]+Table2[[#This Row],[Final POINTS Race 4 ]]+Table2[[#This Row],[Final POINTS Race 5]]+Table2[[#This Row],[Final POINTS Race 6]]</f>
        <v>0</v>
      </c>
      <c r="BX34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46" s="42"/>
    </row>
    <row r="347" spans="1:82" ht="16.5" hidden="1" customHeight="1" thickBot="1">
      <c r="A347" s="6">
        <v>16</v>
      </c>
      <c r="B347" s="6" t="s">
        <v>9</v>
      </c>
      <c r="C347" s="185" t="s">
        <v>46</v>
      </c>
      <c r="D347" s="19">
        <v>37886</v>
      </c>
      <c r="E347" s="10" t="s">
        <v>47</v>
      </c>
      <c r="F347" s="10" t="s">
        <v>76</v>
      </c>
      <c r="G347" s="29" t="s">
        <v>13</v>
      </c>
      <c r="H347" s="191"/>
      <c r="I347" s="93" t="e">
        <f>VLOOKUP(Table2[[#This Row],[GCU Number]],'race 5'!$B$2:$G$48,1,0)</f>
        <v>#N/A</v>
      </c>
      <c r="J347" s="11"/>
      <c r="K347" s="37"/>
      <c r="L347" s="11"/>
      <c r="M347" s="11" t="e">
        <f>VLOOKUP(Table2[[#This Row],[LD Place Race1]],Races!$F$3:$G$30,2,0)</f>
        <v>#N/A</v>
      </c>
      <c r="N347" s="11"/>
      <c r="O347" s="11"/>
      <c r="P347" s="11" t="e">
        <f>VLOOKUP(Table2[[#This Row],[500m Place Race1]],Races!$F$3:$G$30,2,0)</f>
        <v>#N/A</v>
      </c>
      <c r="Q347" s="37"/>
      <c r="R347" s="11"/>
      <c r="S347" s="11" t="e">
        <f>VLOOKUP(Table2[[#This Row],[200m Place Race1]],Races!$F$3:$G$30,2,0)</f>
        <v>#N/A</v>
      </c>
      <c r="T347" s="37" t="e">
        <f>Table2[[#This Row],[200m Points1]]+Table2[[#This Row],[500m Points 1]]+Table2[[#This Row],[LD Points1]]</f>
        <v>#N/A</v>
      </c>
      <c r="U347" s="11"/>
      <c r="V347" s="8"/>
      <c r="W347" s="37"/>
      <c r="X347" s="11"/>
      <c r="Y347" s="7" t="e">
        <f>VLOOKUP(Table2[[#This Row],[LD Place Race 2]],Races!$F$3:$G$30,2,0)</f>
        <v>#N/A</v>
      </c>
      <c r="Z347" s="37"/>
      <c r="AA347" s="11"/>
      <c r="AB347" s="7" t="e">
        <f>VLOOKUP(Table2[[#This Row],[500m Place Race 2]],Races!$F$3:$G$30,2,0)</f>
        <v>#N/A</v>
      </c>
      <c r="AC347" s="37"/>
      <c r="AD347" s="11"/>
      <c r="AE347" s="7" t="e">
        <f>VLOOKUP(Table2[[#This Row],[200m Race 2 Place]],Races!$F$3:$G$30,2,0)</f>
        <v>#N/A</v>
      </c>
      <c r="AF347" s="11"/>
      <c r="AG347" s="37"/>
      <c r="AH347" s="11" t="e">
        <f>VLOOKUP(Table2[[#This Row],[100m Place Race 2]],Races!$F$3:$G$30,2,0)</f>
        <v>#N/A</v>
      </c>
      <c r="AI347" s="11" t="e">
        <f>Table2[[#This Row],[100m POINTS Race 2]]+Table2[[#This Row],[200m POINTS RACE 2]]+Table2[[#This Row],[500m Points Race 2]]+Table2[[#This Row],[LD Points Race 2]]</f>
        <v>#N/A</v>
      </c>
      <c r="AJ347" s="11"/>
      <c r="AK347" s="11"/>
      <c r="AL347" s="37"/>
      <c r="AM347" s="11"/>
      <c r="AN347" s="37"/>
      <c r="AO347" s="11"/>
      <c r="AP347" s="37"/>
      <c r="AQ347" s="11" t="e">
        <f>VLOOKUP(Table2[[#This Row],[500m Position]],Races!$F$3:$G$30,2,0)</f>
        <v>#N/A</v>
      </c>
      <c r="AR347" s="37"/>
      <c r="AS347" s="11"/>
      <c r="AT347" s="37" t="e">
        <f>VLOOKUP(Table2[[#This Row],[200m Position Race 4]],Races!$F$3:$G$30,2,0)</f>
        <v>#N/A</v>
      </c>
      <c r="AU347" s="11"/>
      <c r="AV347" s="37"/>
      <c r="AW347" s="11" t="e">
        <f>VLOOKUP(Table2[[#This Row],[100m Position Race 4 ]],Races!$F$3:$G$30,2,0)</f>
        <v>#N/A</v>
      </c>
      <c r="AX347" s="11" t="e">
        <f>Table2[[#This Row],[100m Points Race 4 ]]+Table2[[#This Row],[200m Points Race 4]]+Table2[[#This Row],[500m Points]]</f>
        <v>#N/A</v>
      </c>
      <c r="AY347" s="11"/>
      <c r="AZ347" s="11"/>
      <c r="BA347" s="37"/>
      <c r="BB347" s="37"/>
      <c r="BC347" s="11"/>
      <c r="BD347" s="37"/>
      <c r="BE347" s="11"/>
      <c r="BF347" s="37"/>
      <c r="BG347" s="11"/>
      <c r="BH347" s="37"/>
      <c r="BI347" s="11"/>
      <c r="BJ347" s="37"/>
      <c r="BK347" s="11"/>
      <c r="BL347" s="37"/>
      <c r="BM347" s="11"/>
      <c r="BN347" s="37"/>
      <c r="BO347" s="11"/>
      <c r="BP347" s="37"/>
      <c r="BQ347" s="11"/>
      <c r="BR347" s="37"/>
      <c r="BS347" s="11"/>
      <c r="BT347" s="37"/>
      <c r="BU347" s="11"/>
      <c r="BV34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7" s="9">
        <f>Table2[[#This Row],[Final Points race 1]]+Table2[[#This Row],[Final Points race 2]]+Table2[[#This Row],[Final POINTS Race 4 ]]+Table2[[#This Row],[Final POINTS Race 5]]+Table2[[#This Row],[Final POINTS Race 6]]</f>
        <v>0</v>
      </c>
      <c r="BX3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47" s="42"/>
    </row>
    <row r="348" spans="1:82" ht="16.5" hidden="1" customHeight="1" thickBot="1">
      <c r="A348" s="6">
        <v>16</v>
      </c>
      <c r="B348" s="6" t="s">
        <v>9</v>
      </c>
      <c r="C348" s="185" t="s">
        <v>451</v>
      </c>
      <c r="D348" s="19">
        <v>37262</v>
      </c>
      <c r="E348" s="10" t="s">
        <v>76</v>
      </c>
      <c r="F348" s="10" t="s">
        <v>472</v>
      </c>
      <c r="G348" s="10" t="s">
        <v>18</v>
      </c>
      <c r="H348" s="201">
        <v>10196</v>
      </c>
      <c r="I348" s="93" t="e">
        <f>VLOOKUP(Table2[[#This Row],[GCU Number]],'race 5'!$B$2:$G$48,1,0)</f>
        <v>#N/A</v>
      </c>
      <c r="J348" s="11">
        <v>142</v>
      </c>
      <c r="K348" s="78"/>
      <c r="L348" s="11"/>
      <c r="M348" s="11" t="e">
        <f>VLOOKUP(Table2[[#This Row],[LD Place Race1]],Races!$F$3:$G$30,2,0)</f>
        <v>#N/A</v>
      </c>
      <c r="N348" s="11"/>
      <c r="O348" s="11"/>
      <c r="P348" s="11" t="e">
        <f>VLOOKUP(Table2[[#This Row],[500m Place Race1]],Races!$F$3:$G$30,2,0)</f>
        <v>#N/A</v>
      </c>
      <c r="Q348" s="78"/>
      <c r="R348" s="11"/>
      <c r="S348" s="11" t="e">
        <f>VLOOKUP(Table2[[#This Row],[200m Place Race1]],Races!$F$3:$G$30,2,0)</f>
        <v>#N/A</v>
      </c>
      <c r="T348" s="78" t="e">
        <f>Table2[[#This Row],[200m Points1]]+Table2[[#This Row],[500m Points 1]]+Table2[[#This Row],[LD Points1]]</f>
        <v>#N/A</v>
      </c>
      <c r="U348" s="11"/>
      <c r="V348" s="8"/>
      <c r="W348" s="78"/>
      <c r="X348" s="11"/>
      <c r="Y348" s="8" t="e">
        <f>VLOOKUP(Table2[[#This Row],[LD Place Race 2]],Races!$F$3:$G$30,2,0)</f>
        <v>#N/A</v>
      </c>
      <c r="Z348" s="78"/>
      <c r="AA348" s="11"/>
      <c r="AB348" s="8" t="e">
        <f>VLOOKUP(Table2[[#This Row],[500m Place Race 2]],Races!$F$3:$G$30,2,0)</f>
        <v>#N/A</v>
      </c>
      <c r="AC348" s="78"/>
      <c r="AD348" s="11"/>
      <c r="AE348" s="8" t="e">
        <f>VLOOKUP(Table2[[#This Row],[200m Race 2 Place]],Races!$F$3:$G$30,2,0)</f>
        <v>#N/A</v>
      </c>
      <c r="AF348" s="9"/>
      <c r="AG348" s="78"/>
      <c r="AH348" s="11" t="e">
        <f>VLOOKUP(Table2[[#This Row],[100m Place Race 2]],Races!$F$3:$G$30,2,0)</f>
        <v>#N/A</v>
      </c>
      <c r="AI348" s="11" t="e">
        <f>Table2[[#This Row],[100m POINTS Race 2]]+Table2[[#This Row],[200m POINTS RACE 2]]+Table2[[#This Row],[500m Points Race 2]]+Table2[[#This Row],[LD Points Race 2]]</f>
        <v>#N/A</v>
      </c>
      <c r="AJ348" s="11"/>
      <c r="AK348" s="9"/>
      <c r="AL348" s="78"/>
      <c r="AM348" s="11"/>
      <c r="AN348" s="78"/>
      <c r="AO348" s="11" t="s">
        <v>1686</v>
      </c>
      <c r="AP348" s="78">
        <v>4</v>
      </c>
      <c r="AQ348" s="11">
        <f>VLOOKUP(Table2[[#This Row],[500m Position]],Races!$F$3:$G$30,2,0)</f>
        <v>17</v>
      </c>
      <c r="AR348" s="335" t="s">
        <v>1754</v>
      </c>
      <c r="AS348" s="11">
        <v>4</v>
      </c>
      <c r="AT348" s="78">
        <f>VLOOKUP(Table2[[#This Row],[200m Position Race 4]],Races!$F$3:$G$30,2,0)</f>
        <v>17</v>
      </c>
      <c r="AU348" s="269">
        <v>29.25</v>
      </c>
      <c r="AV348" s="78">
        <v>5</v>
      </c>
      <c r="AW348" s="11">
        <f>VLOOKUP(Table2[[#This Row],[100m Position Race 4 ]],Races!$F$3:$G$30,2,0)</f>
        <v>16</v>
      </c>
      <c r="AX348" s="11">
        <f>Table2[[#This Row],[100m Points Race 4 ]]+Table2[[#This Row],[200m Points Race 4]]+Table2[[#This Row],[500m Points]]</f>
        <v>50</v>
      </c>
      <c r="AY348" s="11">
        <v>5</v>
      </c>
      <c r="AZ348" s="11">
        <f>VLOOKUP(Table2[[#This Row],[Total Position Race 4]],Races!$F$3:$G$30,2,0)</f>
        <v>16</v>
      </c>
      <c r="BA348" s="78"/>
      <c r="BB348" s="78"/>
      <c r="BC348" s="11"/>
      <c r="BD348" s="78"/>
      <c r="BE348" s="11"/>
      <c r="BF348" s="78"/>
      <c r="BG348" s="11"/>
      <c r="BH348" s="78"/>
      <c r="BI348" s="11"/>
      <c r="BJ348" s="78"/>
      <c r="BK348" s="11"/>
      <c r="BL348" s="78"/>
      <c r="BM348" s="11"/>
      <c r="BN348" s="78"/>
      <c r="BO348" s="11"/>
      <c r="BP348" s="78"/>
      <c r="BQ348" s="11"/>
      <c r="BR348" s="78"/>
      <c r="BS348" s="11"/>
      <c r="BT348" s="78"/>
      <c r="BU348" s="11"/>
      <c r="BV34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48" s="9">
        <f>Table2[[#This Row],[Final Points race 1]]+Table2[[#This Row],[Final Points race 2]]+Table2[[#This Row],[Final POINTS Race 4 ]]+Table2[[#This Row],[Final POINTS Race 5]]+Table2[[#This Row],[Final POINTS Race 6]]</f>
        <v>16</v>
      </c>
      <c r="BX3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16</v>
      </c>
      <c r="CD348" s="42"/>
    </row>
    <row r="349" spans="1:82" ht="16.5" hidden="1" customHeight="1" thickBot="1">
      <c r="A349" s="6">
        <v>16</v>
      </c>
      <c r="B349" s="182" t="s">
        <v>9</v>
      </c>
      <c r="C349" s="185" t="s">
        <v>346</v>
      </c>
      <c r="D349" s="19">
        <v>37322</v>
      </c>
      <c r="E349" s="52" t="s">
        <v>303</v>
      </c>
      <c r="F349" s="61" t="s">
        <v>76</v>
      </c>
      <c r="G349" s="28" t="s">
        <v>44</v>
      </c>
      <c r="H349" s="191"/>
      <c r="I349" s="93" t="e">
        <f>VLOOKUP(Table2[[#This Row],[GCU Number]],'race 5'!$B$2:$G$48,1,0)</f>
        <v>#N/A</v>
      </c>
      <c r="J349" s="11">
        <v>157</v>
      </c>
      <c r="K349" s="37" t="s">
        <v>814</v>
      </c>
      <c r="L349" s="55">
        <v>2</v>
      </c>
      <c r="M349" s="11">
        <f>VLOOKUP(Table2[[#This Row],[LD Place Race1]],Races!$F$3:$G$30,2,0)</f>
        <v>22</v>
      </c>
      <c r="N349" s="11" t="s">
        <v>980</v>
      </c>
      <c r="O349" s="11">
        <v>4</v>
      </c>
      <c r="P349" s="11">
        <f>VLOOKUP(Table2[[#This Row],[500m Place Race1]],Races!$F$3:$G$30,2,0)</f>
        <v>17</v>
      </c>
      <c r="Q349" s="280">
        <v>57.7</v>
      </c>
      <c r="R349" s="55">
        <v>4</v>
      </c>
      <c r="S349" s="11">
        <f>VLOOKUP(Table2[[#This Row],[200m Place Race1]],Races!$F$3:$G$30,2,0)</f>
        <v>17</v>
      </c>
      <c r="T349" s="37">
        <f>Table2[[#This Row],[200m Points1]]+Table2[[#This Row],[500m Points 1]]+Table2[[#This Row],[LD Points1]]</f>
        <v>56</v>
      </c>
      <c r="U349" s="55">
        <v>2</v>
      </c>
      <c r="V349" s="8">
        <f>VLOOKUP(Table2[[#This Row],[Final Place RACE 1]],Races!$F$3:$G$28,2,0)</f>
        <v>22</v>
      </c>
      <c r="W349" s="37"/>
      <c r="X349" s="55"/>
      <c r="Y349" s="56" t="e">
        <f>VLOOKUP(Table2[[#This Row],[LD Place Race 2]],Races!$F$3:$G$30,2,0)</f>
        <v>#N/A</v>
      </c>
      <c r="Z349" s="37"/>
      <c r="AA349" s="55"/>
      <c r="AB349" s="56" t="e">
        <f>VLOOKUP(Table2[[#This Row],[500m Place Race 2]],Races!$F$3:$G$30,2,0)</f>
        <v>#N/A</v>
      </c>
      <c r="AC349" s="37"/>
      <c r="AD349" s="55"/>
      <c r="AE349" s="56" t="e">
        <f>VLOOKUP(Table2[[#This Row],[200m Race 2 Place]],Races!$F$3:$G$30,2,0)</f>
        <v>#N/A</v>
      </c>
      <c r="AF349" s="9"/>
      <c r="AG349" s="37"/>
      <c r="AH349" s="55" t="e">
        <f>VLOOKUP(Table2[[#This Row],[100m Place Race 2]],Races!$F$3:$G$30,2,0)</f>
        <v>#N/A</v>
      </c>
      <c r="AI349" s="55" t="e">
        <f>Table2[[#This Row],[100m POINTS Race 2]]+Table2[[#This Row],[200m POINTS RACE 2]]+Table2[[#This Row],[500m Points Race 2]]+Table2[[#This Row],[LD Points Race 2]]</f>
        <v>#N/A</v>
      </c>
      <c r="AJ349" s="55"/>
      <c r="AK349" s="88"/>
      <c r="AL349" s="37"/>
      <c r="AM349" s="55"/>
      <c r="AN349" s="37"/>
      <c r="AO349" s="55"/>
      <c r="AP349" s="37"/>
      <c r="AQ349" s="55"/>
      <c r="AR349" s="37"/>
      <c r="AS349" s="55"/>
      <c r="AT349" s="37"/>
      <c r="AU349" s="55"/>
      <c r="AV349" s="37"/>
      <c r="AW349" s="55"/>
      <c r="AX349" s="55"/>
      <c r="AY349" s="55"/>
      <c r="AZ349" s="55"/>
      <c r="BA349" s="37"/>
      <c r="BB349" s="37"/>
      <c r="BC349" s="55"/>
      <c r="BD349" s="37"/>
      <c r="BE349" s="55"/>
      <c r="BF349" s="37"/>
      <c r="BG349" s="55"/>
      <c r="BH349" s="37"/>
      <c r="BI349" s="55"/>
      <c r="BJ349" s="37"/>
      <c r="BK349" s="55"/>
      <c r="BL349" s="37"/>
      <c r="BM349" s="55"/>
      <c r="BN349" s="37"/>
      <c r="BO349" s="55"/>
      <c r="BP349" s="37"/>
      <c r="BQ349" s="55"/>
      <c r="BR349" s="37"/>
      <c r="BS349" s="55"/>
      <c r="BT349" s="37"/>
      <c r="BU349" s="55"/>
      <c r="BV34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49" s="9">
        <f>Table2[[#This Row],[Final Points race 1]]+Table2[[#This Row],[Final Points race 2]]+Table2[[#This Row],[Final POINTS Race 4 ]]+Table2[[#This Row],[Final POINTS Race 5]]+Table2[[#This Row],[Final POINTS Race 6]]</f>
        <v>22</v>
      </c>
      <c r="BX3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4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22</v>
      </c>
      <c r="CD349" s="42"/>
    </row>
    <row r="350" spans="1:82" ht="16.5" customHeight="1" thickBot="1">
      <c r="A350" s="10">
        <v>16</v>
      </c>
      <c r="B350" s="6" t="s">
        <v>9</v>
      </c>
      <c r="C350" s="334" t="s">
        <v>2004</v>
      </c>
      <c r="D350" s="19"/>
      <c r="E350" s="10"/>
      <c r="F350" s="6"/>
      <c r="G350" s="29" t="s">
        <v>44</v>
      </c>
      <c r="H350" s="201"/>
      <c r="I350" s="93"/>
      <c r="J350" s="37"/>
      <c r="K350" s="390"/>
      <c r="L350" s="126"/>
      <c r="M350" s="126"/>
      <c r="N350" s="11"/>
      <c r="O350" s="11"/>
      <c r="P350" s="11"/>
      <c r="Q350" s="390"/>
      <c r="R350" s="126"/>
      <c r="S350" s="126"/>
      <c r="T350" s="126"/>
      <c r="U350" s="126"/>
      <c r="V350" s="298"/>
      <c r="W350" s="391"/>
      <c r="X350" s="126"/>
      <c r="Y350" s="298"/>
      <c r="Z350" s="391"/>
      <c r="AA350" s="126"/>
      <c r="AB350" s="298"/>
      <c r="AC350" s="391"/>
      <c r="AD350" s="126"/>
      <c r="AE350" s="298"/>
      <c r="AF350" s="390"/>
      <c r="AG350" s="391"/>
      <c r="AH350" s="126"/>
      <c r="AI350" s="11"/>
      <c r="AJ350" s="11"/>
      <c r="AK350" s="127"/>
      <c r="AL350" s="126"/>
      <c r="AM350" s="126"/>
      <c r="AN350" s="126"/>
      <c r="AO350" s="126"/>
      <c r="AP350" s="126"/>
      <c r="AQ350" s="126"/>
      <c r="AR350" s="126"/>
      <c r="AS350" s="126"/>
      <c r="AT350" s="126"/>
      <c r="AU350" s="126"/>
      <c r="AV350" s="126"/>
      <c r="AW350" s="126"/>
      <c r="AX350" s="11"/>
      <c r="AY350" s="11"/>
      <c r="AZ350" s="11"/>
      <c r="BA350" s="126"/>
      <c r="BB350" s="126"/>
      <c r="BC350" s="126"/>
      <c r="BD350" s="11" t="s">
        <v>2055</v>
      </c>
      <c r="BE350" s="126">
        <v>7</v>
      </c>
      <c r="BF350" s="126">
        <f>VLOOKUP(Table2[[#This Row],[Total Position Race 6]],Races!$F$3:$G$30,2,0)</f>
        <v>14</v>
      </c>
      <c r="BG350" s="126"/>
      <c r="BH350" s="126"/>
      <c r="BI350" s="126"/>
      <c r="BJ350" s="126"/>
      <c r="BK350" s="126"/>
      <c r="BL350" s="126"/>
      <c r="BM350" s="126"/>
      <c r="BN350" s="126"/>
      <c r="BO350" s="126"/>
      <c r="BP350" s="11"/>
      <c r="BQ350" s="11"/>
      <c r="BR350" s="11"/>
      <c r="BS350" s="11"/>
      <c r="BT350" s="11"/>
      <c r="BU350" s="11"/>
      <c r="BV350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350" s="127">
        <f>Table2[[#This Row],[Final Points race 1]]+Table2[[#This Row],[Final Points race 2]]+Table2[[#This Row],[Final POINTS Race 4 ]]+Table2[[#This Row],[Final POINTS Race 5]]+Table2[[#This Row],[Final POINTS Race 6]]</f>
        <v>14</v>
      </c>
      <c r="BX350" s="9" t="e">
        <f>SMALL(#REF!,1)</f>
        <v>#REF!</v>
      </c>
      <c r="BY35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50" s="117">
        <f>IF(Table2[[#This Row],[Races completed]]=$BZ$1,Table2[[#This Row],[Total Points 2018]]-Table2[[#This Row],[Lowest]],Table2[[#This Row],[Total Points 2018]])</f>
        <v>14</v>
      </c>
      <c r="CD350" s="42"/>
    </row>
    <row r="351" spans="1:82" ht="16.5" hidden="1" customHeight="1" thickBot="1">
      <c r="A351" s="6">
        <v>16</v>
      </c>
      <c r="B351" s="94" t="s">
        <v>9</v>
      </c>
      <c r="C351" s="185" t="s">
        <v>185</v>
      </c>
      <c r="D351" s="19">
        <v>37936</v>
      </c>
      <c r="E351" s="6" t="s">
        <v>387</v>
      </c>
      <c r="F351" s="6" t="s">
        <v>76</v>
      </c>
      <c r="G351" s="28" t="s">
        <v>44</v>
      </c>
      <c r="H351" s="191"/>
      <c r="I351" s="93" t="e">
        <f>VLOOKUP(Table2[[#This Row],[GCU Number]],'race 5'!$B$2:$G$48,1,0)</f>
        <v>#N/A</v>
      </c>
      <c r="J351" s="11"/>
      <c r="K351" s="37"/>
      <c r="L351" s="32"/>
      <c r="M351" s="11" t="e">
        <f>VLOOKUP(Table2[[#This Row],[LD Place Race1]],Races!$F$3:$G$30,2,0)</f>
        <v>#N/A</v>
      </c>
      <c r="N351" s="11"/>
      <c r="O351" s="11"/>
      <c r="P351" s="11" t="e">
        <f>VLOOKUP(Table2[[#This Row],[500m Place Race1]],Races!$F$3:$G$30,2,0)</f>
        <v>#N/A</v>
      </c>
      <c r="Q351" s="37"/>
      <c r="R351" s="32"/>
      <c r="S351" s="11" t="e">
        <f>VLOOKUP(Table2[[#This Row],[200m Place Race1]],Races!$F$3:$G$30,2,0)</f>
        <v>#N/A</v>
      </c>
      <c r="T351" s="37" t="e">
        <f>Table2[[#This Row],[200m Points1]]+Table2[[#This Row],[500m Points 1]]+Table2[[#This Row],[LD Points1]]</f>
        <v>#N/A</v>
      </c>
      <c r="U351" s="32"/>
      <c r="V351" s="33"/>
      <c r="W351" s="37"/>
      <c r="X351" s="32"/>
      <c r="Y351" s="33" t="e">
        <f>VLOOKUP(Table2[[#This Row],[LD Place Race 2]],Races!$F$3:$G$30,2,0)</f>
        <v>#N/A</v>
      </c>
      <c r="Z351" s="37"/>
      <c r="AA351" s="32"/>
      <c r="AB351" s="33" t="e">
        <f>VLOOKUP(Table2[[#This Row],[500m Place Race 2]],Races!$F$3:$G$30,2,0)</f>
        <v>#N/A</v>
      </c>
      <c r="AC351" s="37"/>
      <c r="AD351" s="32"/>
      <c r="AE351" s="33" t="e">
        <f>VLOOKUP(Table2[[#This Row],[200m Race 2 Place]],Races!$F$3:$G$30,2,0)</f>
        <v>#N/A</v>
      </c>
      <c r="AF351" s="90"/>
      <c r="AG351" s="37"/>
      <c r="AH351" s="32" t="e">
        <f>VLOOKUP(Table2[[#This Row],[100m Place Race 2]],Races!$F$3:$G$30,2,0)</f>
        <v>#N/A</v>
      </c>
      <c r="AI351" s="32" t="e">
        <f>Table2[[#This Row],[100m POINTS Race 2]]+Table2[[#This Row],[200m POINTS RACE 2]]+Table2[[#This Row],[500m Points Race 2]]+Table2[[#This Row],[LD Points Race 2]]</f>
        <v>#N/A</v>
      </c>
      <c r="AJ351" s="32"/>
      <c r="AK351" s="90"/>
      <c r="AL351" s="37"/>
      <c r="AM351" s="32"/>
      <c r="AN351" s="37"/>
      <c r="AO351" s="32"/>
      <c r="AP351" s="37"/>
      <c r="AQ351" s="32" t="e">
        <f>VLOOKUP(Table2[[#This Row],[500m Position]],Races!$F$3:$G$30,2,0)</f>
        <v>#N/A</v>
      </c>
      <c r="AR351" s="37"/>
      <c r="AS351" s="32"/>
      <c r="AT351" s="37" t="e">
        <f>VLOOKUP(Table2[[#This Row],[200m Position Race 4]],Races!$F$3:$G$30,2,0)</f>
        <v>#N/A</v>
      </c>
      <c r="AU351" s="32"/>
      <c r="AV351" s="37"/>
      <c r="AW351" s="32" t="e">
        <f>VLOOKUP(Table2[[#This Row],[100m Position Race 4 ]],Races!$F$3:$G$30,2,0)</f>
        <v>#N/A</v>
      </c>
      <c r="AX351" s="32" t="e">
        <f>Table2[[#This Row],[100m Points Race 4 ]]+Table2[[#This Row],[200m Points Race 4]]+Table2[[#This Row],[500m Points]]</f>
        <v>#N/A</v>
      </c>
      <c r="AY351" s="32"/>
      <c r="AZ351" s="32"/>
      <c r="BA351" s="37"/>
      <c r="BB351" s="37"/>
      <c r="BC351" s="32"/>
      <c r="BD351" s="37"/>
      <c r="BE351" s="32"/>
      <c r="BF351" s="37"/>
      <c r="BG351" s="32"/>
      <c r="BH351" s="37"/>
      <c r="BI351" s="32"/>
      <c r="BJ351" s="37"/>
      <c r="BK351" s="32"/>
      <c r="BL351" s="37"/>
      <c r="BM351" s="32"/>
      <c r="BN351" s="37"/>
      <c r="BO351" s="32"/>
      <c r="BP351" s="37"/>
      <c r="BQ351" s="32"/>
      <c r="BR351" s="37"/>
      <c r="BS351" s="32"/>
      <c r="BT351" s="37"/>
      <c r="BU351" s="32"/>
      <c r="BV35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51" s="9">
        <f>Table2[[#This Row],[Final Points race 1]]+Table2[[#This Row],[Final Points race 2]]+Table2[[#This Row],[Final POINTS Race 4 ]]+Table2[[#This Row],[Final POINTS Race 5]]+Table2[[#This Row],[Final POINTS Race 6]]</f>
        <v>0</v>
      </c>
      <c r="BX35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5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5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51" s="42"/>
    </row>
    <row r="352" spans="1:82" ht="16.5" hidden="1" customHeight="1" thickBot="1">
      <c r="A352" s="10">
        <v>16</v>
      </c>
      <c r="B352" s="94" t="s">
        <v>9</v>
      </c>
      <c r="C352" s="185" t="s">
        <v>1617</v>
      </c>
      <c r="D352" s="19"/>
      <c r="E352" s="10"/>
      <c r="F352" s="10"/>
      <c r="G352" s="10" t="s">
        <v>18</v>
      </c>
      <c r="H352" s="201">
        <v>3975</v>
      </c>
      <c r="I352" s="93" t="e">
        <f>VLOOKUP(Table2[[#This Row],[GCU Number]],'race 5'!$B$2:$G$48,1,0)</f>
        <v>#N/A</v>
      </c>
      <c r="J352" s="11">
        <v>126</v>
      </c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8"/>
      <c r="W352" s="11"/>
      <c r="X352" s="11"/>
      <c r="Y352" s="7"/>
      <c r="Z352" s="11"/>
      <c r="AA352" s="11"/>
      <c r="AB352" s="7"/>
      <c r="AC352" s="11"/>
      <c r="AD352" s="11"/>
      <c r="AE352" s="7"/>
      <c r="AF352" s="11"/>
      <c r="AG352" s="11"/>
      <c r="AH352" s="11"/>
      <c r="AI352" s="11"/>
      <c r="AJ352" s="11"/>
      <c r="AK352" s="11"/>
      <c r="AL352" s="11"/>
      <c r="AM352" s="11"/>
      <c r="AN352" s="11"/>
      <c r="AO352" s="11" t="s">
        <v>1688</v>
      </c>
      <c r="AP352" s="11">
        <v>1</v>
      </c>
      <c r="AQ352" s="11">
        <f>VLOOKUP(Table2[[#This Row],[500m Position]],Races!$F$3:$G$30,2,0)</f>
        <v>26</v>
      </c>
      <c r="AR352" s="336" t="s">
        <v>1755</v>
      </c>
      <c r="AS352" s="11">
        <v>1</v>
      </c>
      <c r="AT352" s="11">
        <f>VLOOKUP(Table2[[#This Row],[200m Position Race 4]],Races!$F$3:$G$30,2,0)</f>
        <v>26</v>
      </c>
      <c r="AU352" s="336">
        <v>35.450000000000003</v>
      </c>
      <c r="AV352" s="332">
        <v>1</v>
      </c>
      <c r="AW352" s="11">
        <f>VLOOKUP(Table2[[#This Row],[100m Position Race 4 ]],Races!$F$3:$G$30,2,0)</f>
        <v>26</v>
      </c>
      <c r="AX352" s="11">
        <f>Table2[[#This Row],[100m Points Race 4 ]]+Table2[[#This Row],[200m Points Race 4]]+Table2[[#This Row],[500m Points]]</f>
        <v>78</v>
      </c>
      <c r="AY352" s="11">
        <v>1</v>
      </c>
      <c r="AZ352" s="11">
        <f>VLOOKUP(Table2[[#This Row],[Total Position Race 4]],Races!$F$3:$G$30,2,0)</f>
        <v>26</v>
      </c>
      <c r="BA352" s="11"/>
      <c r="BB352" s="11"/>
      <c r="BC352" s="11"/>
      <c r="BD352" s="11"/>
      <c r="BE352" s="11"/>
      <c r="BF352" s="11"/>
      <c r="BG352" s="11"/>
      <c r="BH352" s="11"/>
      <c r="BI352" s="11"/>
      <c r="BJ352" s="11"/>
      <c r="BK352" s="11"/>
      <c r="BL352" s="11"/>
      <c r="BM352" s="11"/>
      <c r="BN352" s="11"/>
      <c r="BO352" s="11"/>
      <c r="BP352" s="11"/>
      <c r="BQ352" s="11"/>
      <c r="BR352" s="11"/>
      <c r="BS352" s="11"/>
      <c r="BT352" s="11"/>
      <c r="BU352" s="11"/>
      <c r="BV352" s="9"/>
      <c r="BW352" s="9">
        <f>Table2[[#This Row],[Final Points race 1]]+Table2[[#This Row],[Final Points race 2]]+Table2[[#This Row],[Final POINTS Race 4 ]]+Table2[[#This Row],[Final POINTS Race 5]]+Table2[[#This Row],[Final POINTS Race 6]]</f>
        <v>26</v>
      </c>
      <c r="BX352" s="9"/>
      <c r="BY352" s="9"/>
      <c r="BZ352" s="117"/>
      <c r="CD352" s="42"/>
    </row>
    <row r="353" spans="1:82" ht="16.5" hidden="1" customHeight="1" thickBot="1">
      <c r="A353" s="10">
        <v>16</v>
      </c>
      <c r="B353" s="6" t="s">
        <v>9</v>
      </c>
      <c r="C353" s="185" t="s">
        <v>1618</v>
      </c>
      <c r="D353" s="124"/>
      <c r="E353" s="124" t="s">
        <v>76</v>
      </c>
      <c r="F353" s="124" t="s">
        <v>76</v>
      </c>
      <c r="G353" s="124" t="s">
        <v>18</v>
      </c>
      <c r="H353" s="199" t="s">
        <v>522</v>
      </c>
      <c r="I353" s="93" t="e">
        <f>VLOOKUP(Table2[[#This Row],[GCU Number]],'race 5'!$B$2:$G$48,1,0)</f>
        <v>#N/A</v>
      </c>
      <c r="J353" s="11">
        <v>125</v>
      </c>
      <c r="K353" s="213"/>
      <c r="L353" s="100"/>
      <c r="M353" s="100" t="e">
        <f>VLOOKUP(Table2[[#This Row],[LD Place Race1]],Races!$F$3:$G$30,2,0)</f>
        <v>#N/A</v>
      </c>
      <c r="N353" s="100"/>
      <c r="O353" s="100"/>
      <c r="P353" s="100" t="e">
        <f>VLOOKUP(Table2[[#This Row],[500m Place Race1]],Races!$F$3:$G$30,2,0)</f>
        <v>#N/A</v>
      </c>
      <c r="Q353" s="213"/>
      <c r="R353" s="100"/>
      <c r="S353" s="100" t="e">
        <f>VLOOKUP(Table2[[#This Row],[200m Place Race1]],Races!$F$3:$G$30,2,0)</f>
        <v>#N/A</v>
      </c>
      <c r="T353" s="213" t="e">
        <f>Table2[[#This Row],[200m Points1]]+Table2[[#This Row],[500m Points 1]]+Table2[[#This Row],[LD Points1]]</f>
        <v>#N/A</v>
      </c>
      <c r="U353" s="100"/>
      <c r="V353" s="102"/>
      <c r="W353" s="213"/>
      <c r="X353" s="100"/>
      <c r="Y353" s="102" t="e">
        <f>VLOOKUP(Table2[[#This Row],[LD Place Race 2]],Races!$F$3:$G$30,2,0)</f>
        <v>#N/A</v>
      </c>
      <c r="Z353" s="213"/>
      <c r="AA353" s="100"/>
      <c r="AB353" s="102" t="e">
        <f>VLOOKUP(Table2[[#This Row],[500m Place Race 2]],Races!$F$3:$G$30,2,0)</f>
        <v>#N/A</v>
      </c>
      <c r="AC353" s="213"/>
      <c r="AD353" s="100"/>
      <c r="AE353" s="102" t="e">
        <f>VLOOKUP(Table2[[#This Row],[200m Race 2 Place]],Races!$F$3:$G$30,2,0)</f>
        <v>#N/A</v>
      </c>
      <c r="AF353" s="100"/>
      <c r="AG353" s="213"/>
      <c r="AH353" s="100" t="e">
        <f>VLOOKUP(Table2[[#This Row],[100m Place Race 2]],Races!$F$3:$G$30,2,0)</f>
        <v>#N/A</v>
      </c>
      <c r="AI353" s="100" t="e">
        <f>Table2[[#This Row],[100m POINTS Race 2]]+Table2[[#This Row],[200m POINTS RACE 2]]+Table2[[#This Row],[500m Points Race 2]]+Table2[[#This Row],[LD Points Race 2]]</f>
        <v>#N/A</v>
      </c>
      <c r="AJ353" s="100"/>
      <c r="AK353" s="103"/>
      <c r="AL353" s="213"/>
      <c r="AM353" s="100"/>
      <c r="AN353" s="213"/>
      <c r="AO353" s="11" t="s">
        <v>1687</v>
      </c>
      <c r="AP353" s="213">
        <v>7</v>
      </c>
      <c r="AQ353" s="100">
        <f>VLOOKUP(Table2[[#This Row],[500m Position]],Races!$F$3:$G$30,2,0)</f>
        <v>14</v>
      </c>
      <c r="AR353" s="335" t="s">
        <v>1723</v>
      </c>
      <c r="AS353" s="100">
        <v>8</v>
      </c>
      <c r="AT353" s="213">
        <f>VLOOKUP(Table2[[#This Row],[200m Position Race 4]],Races!$F$3:$G$30,2,0)</f>
        <v>13</v>
      </c>
      <c r="AU353" s="355">
        <v>32.96</v>
      </c>
      <c r="AV353" s="213">
        <v>7</v>
      </c>
      <c r="AW353" s="100">
        <f>VLOOKUP(Table2[[#This Row],[100m Position Race 4 ]],Races!$F$3:$G$30,2,0)</f>
        <v>14</v>
      </c>
      <c r="AX353" s="100">
        <f>Table2[[#This Row],[100m Points Race 4 ]]+Table2[[#This Row],[200m Points Race 4]]+Table2[[#This Row],[500m Points]]</f>
        <v>41</v>
      </c>
      <c r="AY353" s="100">
        <v>7</v>
      </c>
      <c r="AZ353" s="100">
        <f>VLOOKUP(Table2[[#This Row],[Total Position Race 4]],Races!$F$3:$G$30,2,0)</f>
        <v>14</v>
      </c>
      <c r="BA353" s="213"/>
      <c r="BB353" s="213"/>
      <c r="BC353" s="100"/>
      <c r="BD353" s="213"/>
      <c r="BE353" s="100"/>
      <c r="BF353" s="213"/>
      <c r="BG353" s="100"/>
      <c r="BH353" s="213"/>
      <c r="BI353" s="100"/>
      <c r="BJ353" s="213"/>
      <c r="BK353" s="100"/>
      <c r="BL353" s="213"/>
      <c r="BM353" s="100"/>
      <c r="BN353" s="213"/>
      <c r="BO353" s="100"/>
      <c r="BP353" s="213"/>
      <c r="BQ353" s="100"/>
      <c r="BR353" s="213"/>
      <c r="BS353" s="100"/>
      <c r="BT353" s="213"/>
      <c r="BU353" s="100"/>
      <c r="BV35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53" s="9">
        <f>Table2[[#This Row],[Final Points race 1]]+Table2[[#This Row],[Final Points race 2]]+Table2[[#This Row],[Final POINTS Race 4 ]]+Table2[[#This Row],[Final POINTS Race 5]]+Table2[[#This Row],[Final POINTS Race 6]]</f>
        <v>14</v>
      </c>
      <c r="BX3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5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14</v>
      </c>
      <c r="CD353" s="42"/>
    </row>
    <row r="354" spans="1:82" ht="16.5" hidden="1" customHeight="1" thickBot="1">
      <c r="A354" s="10">
        <v>16</v>
      </c>
      <c r="B354" s="6" t="s">
        <v>9</v>
      </c>
      <c r="C354" s="185" t="s">
        <v>528</v>
      </c>
      <c r="D354" s="124"/>
      <c r="E354" s="124" t="s">
        <v>76</v>
      </c>
      <c r="F354" s="124"/>
      <c r="G354" s="124" t="s">
        <v>18</v>
      </c>
      <c r="H354" s="199" t="s">
        <v>522</v>
      </c>
      <c r="I354" s="93" t="e">
        <f>VLOOKUP(Table2[[#This Row],[GCU Number]],'race 5'!$B$2:$G$48,1,0)</f>
        <v>#N/A</v>
      </c>
      <c r="J354" s="11"/>
      <c r="K354" s="213"/>
      <c r="L354" s="100"/>
      <c r="M354" s="100" t="e">
        <f>VLOOKUP(Table2[[#This Row],[LD Place Race1]],Races!$F$3:$G$30,2,0)</f>
        <v>#N/A</v>
      </c>
      <c r="N354" s="100"/>
      <c r="O354" s="100"/>
      <c r="P354" s="100" t="e">
        <f>VLOOKUP(Table2[[#This Row],[500m Place Race1]],Races!$F$3:$G$30,2,0)</f>
        <v>#N/A</v>
      </c>
      <c r="Q354" s="213"/>
      <c r="R354" s="100"/>
      <c r="S354" s="100" t="e">
        <f>VLOOKUP(Table2[[#This Row],[200m Place Race1]],Races!$F$3:$G$30,2,0)</f>
        <v>#N/A</v>
      </c>
      <c r="T354" s="213" t="e">
        <f>Table2[[#This Row],[200m Points1]]+Table2[[#This Row],[500m Points 1]]+Table2[[#This Row],[LD Points1]]</f>
        <v>#N/A</v>
      </c>
      <c r="U354" s="100"/>
      <c r="V354" s="102"/>
      <c r="W354" s="213"/>
      <c r="X354" s="100"/>
      <c r="Y354" s="102" t="e">
        <f>VLOOKUP(Table2[[#This Row],[LD Place Race 2]],Races!$F$3:$G$30,2,0)</f>
        <v>#N/A</v>
      </c>
      <c r="Z354" s="213"/>
      <c r="AA354" s="100"/>
      <c r="AB354" s="102" t="e">
        <f>VLOOKUP(Table2[[#This Row],[500m Place Race 2]],Races!$F$3:$G$30,2,0)</f>
        <v>#N/A</v>
      </c>
      <c r="AC354" s="213"/>
      <c r="AD354" s="100"/>
      <c r="AE354" s="102" t="e">
        <f>VLOOKUP(Table2[[#This Row],[200m Race 2 Place]],Races!$F$3:$G$30,2,0)</f>
        <v>#N/A</v>
      </c>
      <c r="AF354" s="100"/>
      <c r="AG354" s="213"/>
      <c r="AH354" s="100" t="e">
        <f>VLOOKUP(Table2[[#This Row],[100m Place Race 2]],Races!$F$3:$G$30,2,0)</f>
        <v>#N/A</v>
      </c>
      <c r="AI354" s="100" t="e">
        <f>Table2[[#This Row],[100m POINTS Race 2]]+Table2[[#This Row],[200m POINTS RACE 2]]+Table2[[#This Row],[500m Points Race 2]]+Table2[[#This Row],[LD Points Race 2]]</f>
        <v>#N/A</v>
      </c>
      <c r="AJ354" s="100"/>
      <c r="AK354" s="103"/>
      <c r="AL354" s="213"/>
      <c r="AM354" s="100"/>
      <c r="AN354" s="213"/>
      <c r="AO354" s="100"/>
      <c r="AP354" s="213"/>
      <c r="AQ354" s="100" t="e">
        <f>VLOOKUP(Table2[[#This Row],[500m Position]],Races!$F$3:$G$30,2,0)</f>
        <v>#N/A</v>
      </c>
      <c r="AR354" s="213"/>
      <c r="AS354" s="100"/>
      <c r="AT354" s="213" t="e">
        <f>VLOOKUP(Table2[[#This Row],[200m Position Race 4]],Races!$F$3:$G$30,2,0)</f>
        <v>#N/A</v>
      </c>
      <c r="AU354" s="100"/>
      <c r="AV354" s="213"/>
      <c r="AW354" s="100" t="e">
        <f>VLOOKUP(Table2[[#This Row],[100m Position Race 4 ]],Races!$F$3:$G$30,2,0)</f>
        <v>#N/A</v>
      </c>
      <c r="AX354" s="100" t="e">
        <f>Table2[[#This Row],[100m Points Race 4 ]]+Table2[[#This Row],[200m Points Race 4]]+Table2[[#This Row],[500m Points]]</f>
        <v>#N/A</v>
      </c>
      <c r="AY354" s="100"/>
      <c r="AZ354" s="100"/>
      <c r="BA354" s="213"/>
      <c r="BB354" s="213"/>
      <c r="BC354" s="100"/>
      <c r="BD354" s="213"/>
      <c r="BE354" s="100"/>
      <c r="BF354" s="213"/>
      <c r="BG354" s="100"/>
      <c r="BH354" s="213"/>
      <c r="BI354" s="100"/>
      <c r="BJ354" s="213"/>
      <c r="BK354" s="100"/>
      <c r="BL354" s="213"/>
      <c r="BM354" s="100"/>
      <c r="BN354" s="213"/>
      <c r="BO354" s="100"/>
      <c r="BP354" s="213"/>
      <c r="BQ354" s="100"/>
      <c r="BR354" s="213"/>
      <c r="BS354" s="100"/>
      <c r="BT354" s="213"/>
      <c r="BU354" s="100"/>
      <c r="BV35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54" s="9">
        <f>Table2[[#This Row],[Final Points race 1]]+Table2[[#This Row],[Final Points race 2]]+Table2[[#This Row],[Final POINTS Race 4 ]]+Table2[[#This Row],[Final POINTS Race 5]]+Table2[[#This Row],[Final POINTS Race 6]]</f>
        <v>0</v>
      </c>
      <c r="BX3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5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54" s="42"/>
    </row>
    <row r="355" spans="1:82" ht="16.5" hidden="1" customHeight="1" thickBot="1">
      <c r="A355" s="6">
        <v>16</v>
      </c>
      <c r="B355" s="6" t="s">
        <v>19</v>
      </c>
      <c r="C355" s="185" t="s">
        <v>49</v>
      </c>
      <c r="D355" s="19">
        <v>37520</v>
      </c>
      <c r="E355" s="10" t="s">
        <v>76</v>
      </c>
      <c r="F355" s="124" t="s">
        <v>739</v>
      </c>
      <c r="G355" s="10" t="s">
        <v>11</v>
      </c>
      <c r="H355" s="201">
        <v>10383</v>
      </c>
      <c r="I355" s="93" t="e">
        <f>VLOOKUP(Table2[[#This Row],[GCU Number]],'race 5'!$B$2:$G$48,1,0)</f>
        <v>#N/A</v>
      </c>
      <c r="J355" s="11">
        <v>67</v>
      </c>
      <c r="K355" s="11" t="s">
        <v>817</v>
      </c>
      <c r="L355" s="11">
        <v>2</v>
      </c>
      <c r="M355" s="11">
        <f>VLOOKUP(Table2[[#This Row],[LD Place Race1]],Races!$F$3:$G$30,2,0)</f>
        <v>22</v>
      </c>
      <c r="N355" s="11" t="s">
        <v>876</v>
      </c>
      <c r="O355" s="11">
        <v>2</v>
      </c>
      <c r="P355" s="11">
        <f>VLOOKUP(Table2[[#This Row],[500m Place Race1]],Races!$F$3:$G$30,2,0)</f>
        <v>22</v>
      </c>
      <c r="Q355" s="11" t="s">
        <v>430</v>
      </c>
      <c r="R355" s="11">
        <v>3</v>
      </c>
      <c r="S355" s="11">
        <f>VLOOKUP(Table2[[#This Row],[200m Place Race1]],Races!$F$3:$G$30,2,0)</f>
        <v>19</v>
      </c>
      <c r="T355" s="11">
        <f>Table2[[#This Row],[200m Points1]]+Table2[[#This Row],[500m Points 1]]+Table2[[#This Row],[LD Points1]]</f>
        <v>63</v>
      </c>
      <c r="U355" s="11">
        <v>2</v>
      </c>
      <c r="V355" s="8">
        <f>VLOOKUP(Table2[[#This Row],[Final Place RACE 1]],Races!$F$3:$G$28,2,0)</f>
        <v>22</v>
      </c>
      <c r="W355" s="37" t="s">
        <v>1282</v>
      </c>
      <c r="X355" s="11">
        <v>1</v>
      </c>
      <c r="Y355" s="7">
        <f>VLOOKUP(Table2[[#This Row],[LD Place Race 2]],Races!$F$3:$G$30,2,0)</f>
        <v>26</v>
      </c>
      <c r="Z355" s="37" t="s">
        <v>1394</v>
      </c>
      <c r="AA355" s="11">
        <v>1</v>
      </c>
      <c r="AB355" s="7">
        <f>VLOOKUP(Table2[[#This Row],[500m Place Race 2]],Races!$F$3:$G$30,2,0)</f>
        <v>26</v>
      </c>
      <c r="AC355" s="280">
        <v>54.59</v>
      </c>
      <c r="AD355" s="11">
        <v>1</v>
      </c>
      <c r="AE355" s="7">
        <f>VLOOKUP(Table2[[#This Row],[200m Race 2 Place]],Races!$F$3:$G$30,2,0)</f>
        <v>26</v>
      </c>
      <c r="AF355" s="300">
        <v>24.39</v>
      </c>
      <c r="AG355" s="37">
        <v>1</v>
      </c>
      <c r="AH355" s="11">
        <f>VLOOKUP(Table2[[#This Row],[100m Place Race 2]],Races!$F$3:$G$30,2,0)</f>
        <v>26</v>
      </c>
      <c r="AI355" s="11">
        <f>Table2[[#This Row],[100m POINTS Race 2]]+Table2[[#This Row],[200m POINTS RACE 2]]+Table2[[#This Row],[500m Points Race 2]]+Table2[[#This Row],[LD Points Race 2]]</f>
        <v>104</v>
      </c>
      <c r="AJ355" s="11">
        <v>1</v>
      </c>
      <c r="AK355" s="11">
        <f>VLOOKUP(Table2[[#This Row],[Race 2 Overall Position]],Races!$F$3:$G$30,2,0)</f>
        <v>26</v>
      </c>
      <c r="AL355" s="11"/>
      <c r="AM355" s="11"/>
      <c r="AN355" s="11"/>
      <c r="AO355" s="11" t="s">
        <v>1702</v>
      </c>
      <c r="AP355" s="11">
        <v>1</v>
      </c>
      <c r="AQ355" s="11">
        <f>VLOOKUP(Table2[[#This Row],[500m Position]],Races!$F$3:$G$30,2,0)</f>
        <v>26</v>
      </c>
      <c r="AR355" s="269" t="s">
        <v>1776</v>
      </c>
      <c r="AS355" s="11">
        <v>1</v>
      </c>
      <c r="AT355" s="11">
        <f>VLOOKUP(Table2[[#This Row],[200m Position Race 4]],Races!$F$3:$G$30,2,0)</f>
        <v>26</v>
      </c>
      <c r="AU355" s="269">
        <v>28.46</v>
      </c>
      <c r="AV355" s="11">
        <v>1</v>
      </c>
      <c r="AW355" s="11">
        <f>VLOOKUP(Table2[[#This Row],[100m Position Race 4 ]],Races!$F$3:$G$30,2,0)</f>
        <v>26</v>
      </c>
      <c r="AX355" s="11">
        <f>Table2[[#This Row],[100m Points Race 4 ]]+Table2[[#This Row],[200m Points Race 4]]+Table2[[#This Row],[500m Points]]</f>
        <v>78</v>
      </c>
      <c r="AY355" s="11">
        <v>1</v>
      </c>
      <c r="AZ355" s="11">
        <f>VLOOKUP(Table2[[#This Row],[Total Position Race 4]],Races!$F$3:$G$30,2,0)</f>
        <v>26</v>
      </c>
      <c r="BA355" s="11"/>
      <c r="BB355" s="11"/>
      <c r="BC355" s="11"/>
      <c r="BD355" s="11"/>
      <c r="BE355" s="11"/>
      <c r="BF355" s="11"/>
      <c r="BG355" s="11"/>
      <c r="BH355" s="11"/>
      <c r="BI355" s="11"/>
      <c r="BJ355" s="11"/>
      <c r="BK355" s="11"/>
      <c r="BL355" s="11"/>
      <c r="BM355" s="11"/>
      <c r="BN355" s="11"/>
      <c r="BO355" s="11"/>
      <c r="BP355" s="11"/>
      <c r="BQ355" s="11"/>
      <c r="BR355" s="11"/>
      <c r="BS355" s="11"/>
      <c r="BT355" s="11"/>
      <c r="BU355" s="11"/>
      <c r="BV35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355" s="9">
        <f>Table2[[#This Row],[Final Points race 1]]+Table2[[#This Row],[Final Points race 2]]+Table2[[#This Row],[Final POINTS Race 4 ]]+Table2[[#This Row],[Final POINTS Race 5]]+Table2[[#This Row],[Final POINTS Race 6]]</f>
        <v>74</v>
      </c>
      <c r="BX35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5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5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74</v>
      </c>
      <c r="CD355" s="42"/>
    </row>
    <row r="356" spans="1:82" ht="16.5" hidden="1" customHeight="1" thickBot="1">
      <c r="A356" s="6">
        <v>16</v>
      </c>
      <c r="B356" s="6" t="s">
        <v>19</v>
      </c>
      <c r="C356" s="185" t="s">
        <v>1173</v>
      </c>
      <c r="D356" s="19">
        <v>37849</v>
      </c>
      <c r="E356" s="10" t="s">
        <v>76</v>
      </c>
      <c r="F356" s="10" t="s">
        <v>740</v>
      </c>
      <c r="G356" s="10" t="s">
        <v>13</v>
      </c>
      <c r="H356" s="204">
        <v>1357</v>
      </c>
      <c r="I356" s="93" t="e">
        <f>VLOOKUP(Table2[[#This Row],[GCU Number]],'race 5'!$B$2:$G$48,1,0)</f>
        <v>#N/A</v>
      </c>
      <c r="J356" s="11">
        <v>113</v>
      </c>
      <c r="K356" s="11"/>
      <c r="L356" s="11"/>
      <c r="M356" s="11" t="e">
        <f>VLOOKUP(Table2[[#This Row],[LD Place Race1]],Races!$F$3:$G$30,2,0)</f>
        <v>#N/A</v>
      </c>
      <c r="N356" s="11"/>
      <c r="O356" s="11"/>
      <c r="P356" s="11" t="e">
        <f>VLOOKUP(Table2[[#This Row],[500m Place Race1]],Races!$F$3:$G$30,2,0)</f>
        <v>#N/A</v>
      </c>
      <c r="Q356" s="11"/>
      <c r="R356" s="11"/>
      <c r="S356" s="11" t="e">
        <f>VLOOKUP(Table2[[#This Row],[200m Place Race1]],Races!$F$3:$G$30,2,0)</f>
        <v>#N/A</v>
      </c>
      <c r="T356" s="11" t="e">
        <f>Table2[[#This Row],[200m Points1]]+Table2[[#This Row],[500m Points 1]]+Table2[[#This Row],[LD Points1]]</f>
        <v>#N/A</v>
      </c>
      <c r="U356" s="11"/>
      <c r="V356" s="8"/>
      <c r="W356" s="37" t="s">
        <v>1285</v>
      </c>
      <c r="X356" s="11">
        <v>2</v>
      </c>
      <c r="Y356" s="7">
        <f>VLOOKUP(Table2[[#This Row],[LD Place Race 2]],Races!$F$3:$G$30,2,0)</f>
        <v>22</v>
      </c>
      <c r="Z356" s="37" t="s">
        <v>1395</v>
      </c>
      <c r="AA356" s="11">
        <v>2</v>
      </c>
      <c r="AB356" s="7">
        <f>VLOOKUP(Table2[[#This Row],[500m Place Race 2]],Races!$F$3:$G$30,2,0)</f>
        <v>22</v>
      </c>
      <c r="AC356" s="280">
        <v>56.5</v>
      </c>
      <c r="AD356" s="11">
        <v>2</v>
      </c>
      <c r="AE356" s="7">
        <f>VLOOKUP(Table2[[#This Row],[200m Race 2 Place]],Races!$F$3:$G$30,2,0)</f>
        <v>22</v>
      </c>
      <c r="AF356" s="300">
        <v>25.92</v>
      </c>
      <c r="AG356" s="37">
        <v>2</v>
      </c>
      <c r="AH356" s="11">
        <f>VLOOKUP(Table2[[#This Row],[100m Place Race 2]],Races!$F$3:$G$30,2,0)</f>
        <v>22</v>
      </c>
      <c r="AI356" s="11">
        <f>Table2[[#This Row],[100m POINTS Race 2]]+Table2[[#This Row],[200m POINTS RACE 2]]+Table2[[#This Row],[500m Points Race 2]]+Table2[[#This Row],[LD Points Race 2]]</f>
        <v>88</v>
      </c>
      <c r="AJ356" s="11">
        <v>2</v>
      </c>
      <c r="AK356" s="11">
        <f>VLOOKUP(Table2[[#This Row],[Race 2 Overall Position]],Races!$F$3:$G$30,2,0)</f>
        <v>22</v>
      </c>
      <c r="AL356" s="11"/>
      <c r="AM356" s="11"/>
      <c r="AN356" s="11"/>
      <c r="AO356" s="11" t="s">
        <v>1680</v>
      </c>
      <c r="AP356" s="11">
        <v>2</v>
      </c>
      <c r="AQ356" s="11">
        <f>VLOOKUP(Table2[[#This Row],[500m Position]],Races!$F$3:$G$30,2,0)</f>
        <v>22</v>
      </c>
      <c r="AR356" s="269" t="s">
        <v>1751</v>
      </c>
      <c r="AS356" s="11">
        <v>2</v>
      </c>
      <c r="AT356" s="11">
        <f>VLOOKUP(Table2[[#This Row],[200m Position Race 4]],Races!$F$3:$G$30,2,0)</f>
        <v>22</v>
      </c>
      <c r="AU356" s="269">
        <v>34.979999999999997</v>
      </c>
      <c r="AV356" s="11">
        <v>2</v>
      </c>
      <c r="AW356" s="11">
        <f>VLOOKUP(Table2[[#This Row],[100m Position Race 4 ]],Races!$F$3:$G$30,2,0)</f>
        <v>22</v>
      </c>
      <c r="AX356" s="11">
        <f>Table2[[#This Row],[100m Points Race 4 ]]+Table2[[#This Row],[200m Points Race 4]]+Table2[[#This Row],[500m Points]]</f>
        <v>66</v>
      </c>
      <c r="AY356" s="11">
        <v>2</v>
      </c>
      <c r="AZ356" s="11">
        <f>VLOOKUP(Table2[[#This Row],[Total Position Race 4]],Races!$F$3:$G$30,2,0)</f>
        <v>22</v>
      </c>
      <c r="BA356" s="11"/>
      <c r="BB356" s="11"/>
      <c r="BC356" s="11"/>
      <c r="BD356" s="11"/>
      <c r="BE356" s="11"/>
      <c r="BF356" s="11"/>
      <c r="BG356" s="11"/>
      <c r="BH356" s="11"/>
      <c r="BI356" s="11"/>
      <c r="BJ356" s="11"/>
      <c r="BK356" s="11"/>
      <c r="BL356" s="11"/>
      <c r="BM356" s="11"/>
      <c r="BN356" s="11"/>
      <c r="BO356" s="11"/>
      <c r="BP356" s="11"/>
      <c r="BQ356" s="11"/>
      <c r="BR356" s="11"/>
      <c r="BS356" s="11"/>
      <c r="BT356" s="11"/>
      <c r="BU356" s="11"/>
      <c r="BV35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56" s="9">
        <f>Table2[[#This Row],[Final Points race 1]]+Table2[[#This Row],[Final Points race 2]]+Table2[[#This Row],[Final POINTS Race 4 ]]+Table2[[#This Row],[Final POINTS Race 5]]+Table2[[#This Row],[Final POINTS Race 6]]</f>
        <v>44</v>
      </c>
      <c r="BX35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5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5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44</v>
      </c>
      <c r="CD356" s="42"/>
    </row>
    <row r="357" spans="1:82" ht="16.5" hidden="1" customHeight="1" thickBot="1">
      <c r="A357" s="6">
        <v>16</v>
      </c>
      <c r="B357" s="6" t="s">
        <v>19</v>
      </c>
      <c r="C357" s="185" t="s">
        <v>184</v>
      </c>
      <c r="D357" s="19">
        <v>37567</v>
      </c>
      <c r="E357" s="6" t="s">
        <v>76</v>
      </c>
      <c r="F357" s="6" t="s">
        <v>66</v>
      </c>
      <c r="G357" s="28" t="s">
        <v>44</v>
      </c>
      <c r="H357" s="191"/>
      <c r="I357" s="93" t="e">
        <f>VLOOKUP(Table2[[#This Row],[GCU Number]],'race 5'!$B$2:$G$48,1,0)</f>
        <v>#N/A</v>
      </c>
      <c r="J357" s="11"/>
      <c r="K357" s="37"/>
      <c r="L357" s="16"/>
      <c r="M357" s="11" t="e">
        <f>VLOOKUP(Table2[[#This Row],[LD Place Race1]],Races!$F$3:$G$30,2,0)</f>
        <v>#N/A</v>
      </c>
      <c r="N357" s="11"/>
      <c r="O357" s="11"/>
      <c r="P357" s="11" t="e">
        <f>VLOOKUP(Table2[[#This Row],[500m Place Race1]],Races!$F$3:$G$30,2,0)</f>
        <v>#N/A</v>
      </c>
      <c r="Q357" s="37"/>
      <c r="R357" s="16"/>
      <c r="S357" s="11" t="e">
        <f>VLOOKUP(Table2[[#This Row],[200m Place Race1]],Races!$F$3:$G$30,2,0)</f>
        <v>#N/A</v>
      </c>
      <c r="T357" s="37" t="e">
        <f>Table2[[#This Row],[200m Points1]]+Table2[[#This Row],[500m Points 1]]+Table2[[#This Row],[LD Points1]]</f>
        <v>#N/A</v>
      </c>
      <c r="U357" s="16"/>
      <c r="V357" s="8"/>
      <c r="W357" s="40"/>
      <c r="X357" s="128"/>
      <c r="Y357" s="11" t="e">
        <f>VLOOKUP(Table2[[#This Row],[LD Place Race 2]],Races!$F$3:$G$30,2,0)</f>
        <v>#N/A</v>
      </c>
      <c r="Z357" s="40"/>
      <c r="AA357" s="128"/>
      <c r="AB357" s="11" t="e">
        <f>VLOOKUP(Table2[[#This Row],[500m Place Race 2]],Races!$F$3:$G$30,2,0)</f>
        <v>#N/A</v>
      </c>
      <c r="AC357" s="40"/>
      <c r="AD357" s="128"/>
      <c r="AE357" s="11" t="e">
        <f>VLOOKUP(Table2[[#This Row],[200m Race 2 Place]],Races!$F$3:$G$30,2,0)</f>
        <v>#N/A</v>
      </c>
      <c r="AF357" s="11"/>
      <c r="AG357" s="40"/>
      <c r="AH357" s="16" t="e">
        <f>VLOOKUP(Table2[[#This Row],[100m Place Race 2]],Races!$F$3:$G$30,2,0)</f>
        <v>#N/A</v>
      </c>
      <c r="AI357" s="16" t="e">
        <f>Table2[[#This Row],[100m POINTS Race 2]]+Table2[[#This Row],[200m POINTS RACE 2]]+Table2[[#This Row],[500m Points Race 2]]+Table2[[#This Row],[LD Points Race 2]]</f>
        <v>#N/A</v>
      </c>
      <c r="AJ357" s="16"/>
      <c r="AK357" s="11"/>
      <c r="AL357" s="37"/>
      <c r="AM357" s="16"/>
      <c r="AN357" s="37"/>
      <c r="AO357" s="16"/>
      <c r="AP357" s="37"/>
      <c r="AQ357" s="16" t="e">
        <f>VLOOKUP(Table2[[#This Row],[500m Position]],Races!$F$3:$G$30,2,0)</f>
        <v>#N/A</v>
      </c>
      <c r="AR357" s="37"/>
      <c r="AS357" s="16"/>
      <c r="AT357" s="37" t="e">
        <f>VLOOKUP(Table2[[#This Row],[200m Position Race 4]],Races!$F$3:$G$30,2,0)</f>
        <v>#N/A</v>
      </c>
      <c r="AU357" s="16"/>
      <c r="AV357" s="37"/>
      <c r="AW357" s="16" t="e">
        <f>VLOOKUP(Table2[[#This Row],[100m Position Race 4 ]],Races!$F$3:$G$30,2,0)</f>
        <v>#N/A</v>
      </c>
      <c r="AX357" s="16" t="e">
        <f>Table2[[#This Row],[100m Points Race 4 ]]+Table2[[#This Row],[200m Points Race 4]]+Table2[[#This Row],[500m Points]]</f>
        <v>#N/A</v>
      </c>
      <c r="AY357" s="16"/>
      <c r="AZ357" s="16"/>
      <c r="BA357" s="37"/>
      <c r="BB357" s="37"/>
      <c r="BC357" s="16"/>
      <c r="BD357" s="37"/>
      <c r="BE357" s="16"/>
      <c r="BF357" s="37"/>
      <c r="BG357" s="16"/>
      <c r="BH357" s="37"/>
      <c r="BI357" s="16"/>
      <c r="BJ357" s="37"/>
      <c r="BK357" s="16"/>
      <c r="BL357" s="37"/>
      <c r="BM357" s="16"/>
      <c r="BN357" s="37"/>
      <c r="BO357" s="16"/>
      <c r="BP357" s="37"/>
      <c r="BQ357" s="16"/>
      <c r="BR357" s="37"/>
      <c r="BS357" s="16"/>
      <c r="BT357" s="37"/>
      <c r="BU357" s="16"/>
      <c r="BV35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57" s="9">
        <f>Table2[[#This Row],[Final Points race 1]]+Table2[[#This Row],[Final Points race 2]]+Table2[[#This Row],[Final POINTS Race 4 ]]+Table2[[#This Row],[Final POINTS Race 5]]+Table2[[#This Row],[Final POINTS Race 6]]</f>
        <v>0</v>
      </c>
      <c r="BX3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5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57" s="42"/>
    </row>
    <row r="358" spans="1:82" ht="16.5" hidden="1" customHeight="1" thickBot="1">
      <c r="A358" s="6">
        <v>16</v>
      </c>
      <c r="B358" s="6" t="s">
        <v>19</v>
      </c>
      <c r="C358" s="185" t="s">
        <v>51</v>
      </c>
      <c r="D358" s="19">
        <v>37325</v>
      </c>
      <c r="E358" s="6" t="s">
        <v>76</v>
      </c>
      <c r="F358" s="6" t="s">
        <v>52</v>
      </c>
      <c r="G358" s="28" t="s">
        <v>686</v>
      </c>
      <c r="H358" s="191"/>
      <c r="I358" s="93" t="e">
        <f>VLOOKUP(Table2[[#This Row],[GCU Number]],'race 5'!$B$2:$G$48,1,0)</f>
        <v>#N/A</v>
      </c>
      <c r="J358" s="11"/>
      <c r="K358" s="37"/>
      <c r="L358" s="11"/>
      <c r="M358" s="11" t="e">
        <f>VLOOKUP(Table2[[#This Row],[LD Place Race1]],Races!$F$3:$G$30,2,0)</f>
        <v>#N/A</v>
      </c>
      <c r="N358" s="11"/>
      <c r="O358" s="11"/>
      <c r="P358" s="11" t="e">
        <f>VLOOKUP(Table2[[#This Row],[500m Place Race1]],Races!$F$3:$G$30,2,0)</f>
        <v>#N/A</v>
      </c>
      <c r="Q358" s="37"/>
      <c r="R358" s="11"/>
      <c r="S358" s="11" t="e">
        <f>VLOOKUP(Table2[[#This Row],[200m Place Race1]],Races!$F$3:$G$30,2,0)</f>
        <v>#N/A</v>
      </c>
      <c r="T358" s="37" t="e">
        <f>Table2[[#This Row],[200m Points1]]+Table2[[#This Row],[500m Points 1]]+Table2[[#This Row],[LD Points1]]</f>
        <v>#N/A</v>
      </c>
      <c r="U358" s="11"/>
      <c r="V358" s="8"/>
      <c r="W358" s="37"/>
      <c r="X358" s="11"/>
      <c r="Y358" s="7" t="e">
        <f>VLOOKUP(Table2[[#This Row],[LD Place Race 2]],Races!$F$3:$G$30,2,0)</f>
        <v>#N/A</v>
      </c>
      <c r="Z358" s="37"/>
      <c r="AA358" s="11"/>
      <c r="AB358" s="7" t="e">
        <f>VLOOKUP(Table2[[#This Row],[500m Place Race 2]],Races!$F$3:$G$30,2,0)</f>
        <v>#N/A</v>
      </c>
      <c r="AC358" s="37"/>
      <c r="AD358" s="11"/>
      <c r="AE358" s="7" t="e">
        <f>VLOOKUP(Table2[[#This Row],[200m Race 2 Place]],Races!$F$3:$G$30,2,0)</f>
        <v>#N/A</v>
      </c>
      <c r="AF358" s="11"/>
      <c r="AG358" s="37"/>
      <c r="AH358" s="11" t="e">
        <f>VLOOKUP(Table2[[#This Row],[100m Place Race 2]],Races!$F$3:$G$30,2,0)</f>
        <v>#N/A</v>
      </c>
      <c r="AI358" s="11" t="e">
        <f>Table2[[#This Row],[100m POINTS Race 2]]+Table2[[#This Row],[200m POINTS RACE 2]]+Table2[[#This Row],[500m Points Race 2]]+Table2[[#This Row],[LD Points Race 2]]</f>
        <v>#N/A</v>
      </c>
      <c r="AJ358" s="11"/>
      <c r="AK358" s="11"/>
      <c r="AL358" s="37"/>
      <c r="AM358" s="11"/>
      <c r="AN358" s="37"/>
      <c r="AO358" s="11"/>
      <c r="AP358" s="37"/>
      <c r="AQ358" s="11" t="e">
        <f>VLOOKUP(Table2[[#This Row],[500m Position]],Races!$F$3:$G$30,2,0)</f>
        <v>#N/A</v>
      </c>
      <c r="AR358" s="37"/>
      <c r="AS358" s="11"/>
      <c r="AT358" s="37" t="e">
        <f>VLOOKUP(Table2[[#This Row],[200m Position Race 4]],Races!$F$3:$G$30,2,0)</f>
        <v>#N/A</v>
      </c>
      <c r="AU358" s="11"/>
      <c r="AV358" s="37"/>
      <c r="AW358" s="11" t="e">
        <f>VLOOKUP(Table2[[#This Row],[100m Position Race 4 ]],Races!$F$3:$G$30,2,0)</f>
        <v>#N/A</v>
      </c>
      <c r="AX358" s="11" t="e">
        <f>Table2[[#This Row],[100m Points Race 4 ]]+Table2[[#This Row],[200m Points Race 4]]+Table2[[#This Row],[500m Points]]</f>
        <v>#N/A</v>
      </c>
      <c r="AY358" s="11"/>
      <c r="AZ358" s="11"/>
      <c r="BA358" s="37"/>
      <c r="BB358" s="37"/>
      <c r="BC358" s="11"/>
      <c r="BD358" s="37"/>
      <c r="BE358" s="11"/>
      <c r="BF358" s="37"/>
      <c r="BG358" s="11"/>
      <c r="BH358" s="37"/>
      <c r="BI358" s="11"/>
      <c r="BJ358" s="37"/>
      <c r="BK358" s="11"/>
      <c r="BL358" s="37"/>
      <c r="BM358" s="11"/>
      <c r="BN358" s="37"/>
      <c r="BO358" s="11"/>
      <c r="BP358" s="37"/>
      <c r="BQ358" s="11"/>
      <c r="BR358" s="37"/>
      <c r="BS358" s="11"/>
      <c r="BT358" s="37"/>
      <c r="BU358" s="11"/>
      <c r="BV35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58" s="9">
        <f>Table2[[#This Row],[Final Points race 1]]+Table2[[#This Row],[Final Points race 2]]+Table2[[#This Row],[Final POINTS Race 4 ]]+Table2[[#This Row],[Final POINTS Race 5]]+Table2[[#This Row],[Final POINTS Race 6]]</f>
        <v>0</v>
      </c>
      <c r="BX3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5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58" s="42"/>
    </row>
    <row r="359" spans="1:82" ht="16.5" hidden="1" customHeight="1" thickBot="1">
      <c r="A359" s="6">
        <v>16</v>
      </c>
      <c r="B359" s="6" t="s">
        <v>19</v>
      </c>
      <c r="C359" s="185" t="s">
        <v>179</v>
      </c>
      <c r="D359" s="19">
        <v>37647</v>
      </c>
      <c r="E359" s="6" t="s">
        <v>66</v>
      </c>
      <c r="F359" s="6" t="s">
        <v>76</v>
      </c>
      <c r="G359" s="28" t="s">
        <v>44</v>
      </c>
      <c r="H359" s="191"/>
      <c r="I359" s="93" t="e">
        <f>VLOOKUP(Table2[[#This Row],[GCU Number]],'race 5'!$B$2:$G$48,1,0)</f>
        <v>#N/A</v>
      </c>
      <c r="J359" s="210"/>
      <c r="K359" s="37"/>
      <c r="L359" s="210"/>
      <c r="M359" s="11" t="e">
        <f>VLOOKUP(Table2[[#This Row],[LD Place Race1]],Races!$F$3:$G$30,2,0)</f>
        <v>#N/A</v>
      </c>
      <c r="N359" s="11"/>
      <c r="O359" s="11"/>
      <c r="P359" s="11" t="e">
        <f>VLOOKUP(Table2[[#This Row],[500m Place Race1]],Races!$F$3:$G$30,2,0)</f>
        <v>#N/A</v>
      </c>
      <c r="Q359" s="37"/>
      <c r="R359" s="210"/>
      <c r="S359" s="11" t="e">
        <f>VLOOKUP(Table2[[#This Row],[200m Place Race1]],Races!$F$3:$G$30,2,0)</f>
        <v>#N/A</v>
      </c>
      <c r="T359" s="37" t="e">
        <f>Table2[[#This Row],[200m Points1]]+Table2[[#This Row],[500m Points 1]]+Table2[[#This Row],[LD Points1]]</f>
        <v>#N/A</v>
      </c>
      <c r="U359" s="210"/>
      <c r="V359" s="8"/>
      <c r="W359" s="37"/>
      <c r="X359" s="210"/>
      <c r="Y359" s="7" t="e">
        <f>VLOOKUP(Table2[[#This Row],[LD Place Race 2]],Races!$F$3:$G$30,2,0)</f>
        <v>#N/A</v>
      </c>
      <c r="Z359" s="37"/>
      <c r="AA359" s="210"/>
      <c r="AB359" s="7" t="e">
        <f>VLOOKUP(Table2[[#This Row],[500m Place Race 2]],Races!$F$3:$G$30,2,0)</f>
        <v>#N/A</v>
      </c>
      <c r="AC359" s="37"/>
      <c r="AD359" s="210"/>
      <c r="AE359" s="7" t="e">
        <f>VLOOKUP(Table2[[#This Row],[200m Race 2 Place]],Races!$F$3:$G$30,2,0)</f>
        <v>#N/A</v>
      </c>
      <c r="AF359" s="11"/>
      <c r="AG359" s="37"/>
      <c r="AH359" s="210" t="e">
        <f>VLOOKUP(Table2[[#This Row],[100m Place Race 2]],Races!$F$3:$G$30,2,0)</f>
        <v>#N/A</v>
      </c>
      <c r="AI359" s="210" t="e">
        <f>Table2[[#This Row],[100m POINTS Race 2]]+Table2[[#This Row],[200m POINTS RACE 2]]+Table2[[#This Row],[500m Points Race 2]]+Table2[[#This Row],[LD Points Race 2]]</f>
        <v>#N/A</v>
      </c>
      <c r="AJ359" s="210"/>
      <c r="AK359" s="11"/>
      <c r="AL359" s="37"/>
      <c r="AM359" s="210"/>
      <c r="AN359" s="37"/>
      <c r="AO359" s="210"/>
      <c r="AP359" s="37"/>
      <c r="AQ359" s="210" t="e">
        <f>VLOOKUP(Table2[[#This Row],[500m Position]],Races!$F$3:$G$30,2,0)</f>
        <v>#N/A</v>
      </c>
      <c r="AR359" s="37"/>
      <c r="AS359" s="210"/>
      <c r="AT359" s="37" t="e">
        <f>VLOOKUP(Table2[[#This Row],[200m Position Race 4]],Races!$F$3:$G$30,2,0)</f>
        <v>#N/A</v>
      </c>
      <c r="AU359" s="210"/>
      <c r="AV359" s="37"/>
      <c r="AW359" s="210" t="e">
        <f>VLOOKUP(Table2[[#This Row],[100m Position Race 4 ]],Races!$F$3:$G$30,2,0)</f>
        <v>#N/A</v>
      </c>
      <c r="AX359" s="210" t="e">
        <f>Table2[[#This Row],[100m Points Race 4 ]]+Table2[[#This Row],[200m Points Race 4]]+Table2[[#This Row],[500m Points]]</f>
        <v>#N/A</v>
      </c>
      <c r="AY359" s="210"/>
      <c r="AZ359" s="210"/>
      <c r="BA359" s="37"/>
      <c r="BB359" s="37"/>
      <c r="BC359" s="210"/>
      <c r="BD359" s="37"/>
      <c r="BE359" s="210"/>
      <c r="BF359" s="37"/>
      <c r="BG359" s="210"/>
      <c r="BH359" s="37"/>
      <c r="BI359" s="210"/>
      <c r="BJ359" s="37"/>
      <c r="BK359" s="210"/>
      <c r="BL359" s="37"/>
      <c r="BM359" s="210"/>
      <c r="BN359" s="37"/>
      <c r="BO359" s="210"/>
      <c r="BP359" s="37"/>
      <c r="BQ359" s="210"/>
      <c r="BR359" s="37"/>
      <c r="BS359" s="210"/>
      <c r="BT359" s="37"/>
      <c r="BU359" s="210"/>
      <c r="BV35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59" s="9">
        <f>Table2[[#This Row],[Final Points race 1]]+Table2[[#This Row],[Final Points race 2]]+Table2[[#This Row],[Final POINTS Race 4 ]]+Table2[[#This Row],[Final POINTS Race 5]]+Table2[[#This Row],[Final POINTS Race 6]]</f>
        <v>0</v>
      </c>
      <c r="BX35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5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5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59" s="42"/>
    </row>
    <row r="360" spans="1:82" ht="16.5" hidden="1" customHeight="1" thickBot="1">
      <c r="A360" s="6">
        <v>16</v>
      </c>
      <c r="B360" s="6" t="s">
        <v>19</v>
      </c>
      <c r="C360" s="185" t="s">
        <v>453</v>
      </c>
      <c r="D360" s="19">
        <v>37320</v>
      </c>
      <c r="E360" s="10" t="s">
        <v>76</v>
      </c>
      <c r="F360" s="10" t="s">
        <v>473</v>
      </c>
      <c r="G360" s="10" t="s">
        <v>13</v>
      </c>
      <c r="H360" s="201" t="s">
        <v>432</v>
      </c>
      <c r="I360" s="93" t="e">
        <f>VLOOKUP(Table2[[#This Row],[GCU Number]],'race 5'!$B$2:$G$48,1,0)</f>
        <v>#N/A</v>
      </c>
      <c r="J360" s="11">
        <v>144</v>
      </c>
      <c r="K360" s="78"/>
      <c r="L360" s="11"/>
      <c r="M360" s="11" t="e">
        <f>VLOOKUP(Table2[[#This Row],[LD Place Race1]],Races!$F$3:$G$30,2,0)</f>
        <v>#N/A</v>
      </c>
      <c r="N360" s="11"/>
      <c r="O360" s="11"/>
      <c r="P360" s="11" t="e">
        <f>VLOOKUP(Table2[[#This Row],[500m Place Race1]],Races!$F$3:$G$30,2,0)</f>
        <v>#N/A</v>
      </c>
      <c r="Q360" s="78"/>
      <c r="R360" s="11"/>
      <c r="S360" s="11" t="e">
        <f>VLOOKUP(Table2[[#This Row],[200m Place Race1]],Races!$F$3:$G$30,2,0)</f>
        <v>#N/A</v>
      </c>
      <c r="T360" s="78" t="e">
        <f>Table2[[#This Row],[200m Points1]]+Table2[[#This Row],[500m Points 1]]+Table2[[#This Row],[LD Points1]]</f>
        <v>#N/A</v>
      </c>
      <c r="U360" s="11"/>
      <c r="V360" s="8"/>
      <c r="W360" s="78"/>
      <c r="X360" s="11"/>
      <c r="Y360" s="8" t="e">
        <f>VLOOKUP(Table2[[#This Row],[LD Place Race 2]],Races!$F$3:$G$30,2,0)</f>
        <v>#N/A</v>
      </c>
      <c r="Z360" s="78"/>
      <c r="AA360" s="11"/>
      <c r="AB360" s="8" t="e">
        <f>VLOOKUP(Table2[[#This Row],[500m Place Race 2]],Races!$F$3:$G$30,2,0)</f>
        <v>#N/A</v>
      </c>
      <c r="AC360" s="78"/>
      <c r="AD360" s="11"/>
      <c r="AE360" s="8" t="e">
        <f>VLOOKUP(Table2[[#This Row],[200m Race 2 Place]],Races!$F$3:$G$30,2,0)</f>
        <v>#N/A</v>
      </c>
      <c r="AF360" s="9"/>
      <c r="AG360" s="78"/>
      <c r="AH360" s="11" t="e">
        <f>VLOOKUP(Table2[[#This Row],[100m Place Race 2]],Races!$F$3:$G$30,2,0)</f>
        <v>#N/A</v>
      </c>
      <c r="AI360" s="11" t="e">
        <f>Table2[[#This Row],[100m POINTS Race 2]]+Table2[[#This Row],[200m POINTS RACE 2]]+Table2[[#This Row],[500m Points Race 2]]+Table2[[#This Row],[LD Points Race 2]]</f>
        <v>#N/A</v>
      </c>
      <c r="AJ360" s="11"/>
      <c r="AK360" s="9"/>
      <c r="AL360" s="78"/>
      <c r="AM360" s="11"/>
      <c r="AN360" s="78"/>
      <c r="AO360" s="11"/>
      <c r="AP360" s="78"/>
      <c r="AQ360" s="11" t="e">
        <f>VLOOKUP(Table2[[#This Row],[500m Position]],Races!$F$3:$G$30,2,0)</f>
        <v>#N/A</v>
      </c>
      <c r="AR360" s="78"/>
      <c r="AS360" s="11"/>
      <c r="AT360" s="78" t="e">
        <f>VLOOKUP(Table2[[#This Row],[200m Position Race 4]],Races!$F$3:$G$30,2,0)</f>
        <v>#N/A</v>
      </c>
      <c r="AU360" s="11"/>
      <c r="AV360" s="78"/>
      <c r="AW360" s="11" t="e">
        <f>VLOOKUP(Table2[[#This Row],[100m Position Race 4 ]],Races!$F$3:$G$30,2,0)</f>
        <v>#N/A</v>
      </c>
      <c r="AX360" s="11" t="e">
        <f>Table2[[#This Row],[100m Points Race 4 ]]+Table2[[#This Row],[200m Points Race 4]]+Table2[[#This Row],[500m Points]]</f>
        <v>#N/A</v>
      </c>
      <c r="AY360" s="11"/>
      <c r="AZ360" s="11"/>
      <c r="BA360" s="78"/>
      <c r="BB360" s="78"/>
      <c r="BC360" s="11"/>
      <c r="BD360" s="78"/>
      <c r="BE360" s="11"/>
      <c r="BF360" s="78"/>
      <c r="BG360" s="11"/>
      <c r="BH360" s="78"/>
      <c r="BI360" s="11"/>
      <c r="BJ360" s="78"/>
      <c r="BK360" s="11"/>
      <c r="BL360" s="78"/>
      <c r="BM360" s="11"/>
      <c r="BN360" s="78"/>
      <c r="BO360" s="11"/>
      <c r="BP360" s="78"/>
      <c r="BQ360" s="11"/>
      <c r="BR360" s="78"/>
      <c r="BS360" s="11"/>
      <c r="BT360" s="78"/>
      <c r="BU360" s="11"/>
      <c r="BV36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60" s="9">
        <f>Table2[[#This Row],[Final Points race 1]]+Table2[[#This Row],[Final Points race 2]]+Table2[[#This Row],[Final POINTS Race 4 ]]+Table2[[#This Row],[Final POINTS Race 5]]+Table2[[#This Row],[Final POINTS Race 6]]</f>
        <v>0</v>
      </c>
      <c r="BX3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60" s="42"/>
    </row>
    <row r="361" spans="1:82" ht="16.5" hidden="1" customHeight="1" thickBot="1">
      <c r="A361" s="10">
        <v>16</v>
      </c>
      <c r="B361" s="6" t="s">
        <v>19</v>
      </c>
      <c r="C361" s="185" t="s">
        <v>257</v>
      </c>
      <c r="D361" s="19"/>
      <c r="E361" s="6" t="s">
        <v>76</v>
      </c>
      <c r="F361" s="6" t="s">
        <v>76</v>
      </c>
      <c r="G361" s="28" t="s">
        <v>76</v>
      </c>
      <c r="H361" s="191"/>
      <c r="I361" s="93" t="e">
        <f>VLOOKUP(Table2[[#This Row],[GCU Number]],'race 5'!$B$2:$G$48,1,0)</f>
        <v>#N/A</v>
      </c>
      <c r="J361" s="11"/>
      <c r="K361" s="37"/>
      <c r="L361" s="11"/>
      <c r="M361" s="11" t="e">
        <f>VLOOKUP(Table2[[#This Row],[LD Place Race1]],Races!$F$3:$G$30,2,0)</f>
        <v>#N/A</v>
      </c>
      <c r="N361" s="11"/>
      <c r="O361" s="11"/>
      <c r="P361" s="11" t="e">
        <f>VLOOKUP(Table2[[#This Row],[500m Place Race1]],Races!$F$3:$G$30,2,0)</f>
        <v>#N/A</v>
      </c>
      <c r="Q361" s="37"/>
      <c r="R361" s="11"/>
      <c r="S361" s="11" t="e">
        <f>VLOOKUP(Table2[[#This Row],[200m Place Race1]],Races!$F$3:$G$30,2,0)</f>
        <v>#N/A</v>
      </c>
      <c r="T361" s="37" t="e">
        <f>Table2[[#This Row],[200m Points1]]+Table2[[#This Row],[500m Points 1]]+Table2[[#This Row],[LD Points1]]</f>
        <v>#N/A</v>
      </c>
      <c r="U361" s="11"/>
      <c r="V361" s="8"/>
      <c r="W361" s="37"/>
      <c r="X361" s="11"/>
      <c r="Y361" s="8" t="e">
        <f>VLOOKUP(Table2[[#This Row],[LD Place Race 2]],Races!$F$3:$G$30,2,0)</f>
        <v>#N/A</v>
      </c>
      <c r="Z361" s="37"/>
      <c r="AA361" s="11"/>
      <c r="AB361" s="8" t="e">
        <f>VLOOKUP(Table2[[#This Row],[500m Place Race 2]],Races!$F$3:$G$30,2,0)</f>
        <v>#N/A</v>
      </c>
      <c r="AC361" s="37"/>
      <c r="AD361" s="11"/>
      <c r="AE361" s="8" t="e">
        <f>VLOOKUP(Table2[[#This Row],[200m Race 2 Place]],Races!$F$3:$G$30,2,0)</f>
        <v>#N/A</v>
      </c>
      <c r="AF361" s="9"/>
      <c r="AG361" s="37"/>
      <c r="AH361" s="11" t="e">
        <f>VLOOKUP(Table2[[#This Row],[100m Place Race 2]],Races!$F$3:$G$30,2,0)</f>
        <v>#N/A</v>
      </c>
      <c r="AI361" s="11" t="e">
        <f>Table2[[#This Row],[100m POINTS Race 2]]+Table2[[#This Row],[200m POINTS RACE 2]]+Table2[[#This Row],[500m Points Race 2]]+Table2[[#This Row],[LD Points Race 2]]</f>
        <v>#N/A</v>
      </c>
      <c r="AJ361" s="11"/>
      <c r="AK361" s="9"/>
      <c r="AL361" s="37"/>
      <c r="AM361" s="11"/>
      <c r="AN361" s="37"/>
      <c r="AO361" s="11"/>
      <c r="AP361" s="37"/>
      <c r="AQ361" s="11" t="e">
        <f>VLOOKUP(Table2[[#This Row],[500m Position]],Races!$F$3:$G$30,2,0)</f>
        <v>#N/A</v>
      </c>
      <c r="AR361" s="37"/>
      <c r="AS361" s="11"/>
      <c r="AT361" s="37" t="e">
        <f>VLOOKUP(Table2[[#This Row],[200m Position Race 4]],Races!$F$3:$G$30,2,0)</f>
        <v>#N/A</v>
      </c>
      <c r="AU361" s="11"/>
      <c r="AV361" s="37"/>
      <c r="AW361" s="11" t="e">
        <f>VLOOKUP(Table2[[#This Row],[100m Position Race 4 ]],Races!$F$3:$G$30,2,0)</f>
        <v>#N/A</v>
      </c>
      <c r="AX361" s="11" t="e">
        <f>Table2[[#This Row],[100m Points Race 4 ]]+Table2[[#This Row],[200m Points Race 4]]+Table2[[#This Row],[500m Points]]</f>
        <v>#N/A</v>
      </c>
      <c r="AY361" s="11"/>
      <c r="AZ361" s="11"/>
      <c r="BA361" s="37"/>
      <c r="BB361" s="37"/>
      <c r="BC361" s="11"/>
      <c r="BD361" s="37"/>
      <c r="BE361" s="11"/>
      <c r="BF361" s="37"/>
      <c r="BG361" s="11"/>
      <c r="BH361" s="37"/>
      <c r="BI361" s="11"/>
      <c r="BJ361" s="37"/>
      <c r="BK361" s="11"/>
      <c r="BL361" s="37"/>
      <c r="BM361" s="11"/>
      <c r="BN361" s="37"/>
      <c r="BO361" s="11"/>
      <c r="BP361" s="37"/>
      <c r="BQ361" s="11"/>
      <c r="BR361" s="37"/>
      <c r="BS361" s="11"/>
      <c r="BT361" s="37"/>
      <c r="BU361" s="11"/>
      <c r="BV36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61" s="9">
        <f>Table2[[#This Row],[Final Points race 1]]+Table2[[#This Row],[Final Points race 2]]+Table2[[#This Row],[Final POINTS Race 4 ]]+Table2[[#This Row],[Final POINTS Race 5]]+Table2[[#This Row],[Final POINTS Race 6]]</f>
        <v>0</v>
      </c>
      <c r="BX36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61" s="42"/>
    </row>
    <row r="362" spans="1:82" ht="16.5" hidden="1" customHeight="1" thickBot="1">
      <c r="A362" s="6">
        <v>16</v>
      </c>
      <c r="B362" s="6" t="s">
        <v>19</v>
      </c>
      <c r="C362" s="185" t="s">
        <v>452</v>
      </c>
      <c r="D362" s="19">
        <v>37317</v>
      </c>
      <c r="E362" s="10" t="s">
        <v>76</v>
      </c>
      <c r="F362" s="10" t="s">
        <v>473</v>
      </c>
      <c r="G362" s="10" t="s">
        <v>13</v>
      </c>
      <c r="H362" s="201" t="s">
        <v>432</v>
      </c>
      <c r="I362" s="93" t="e">
        <f>VLOOKUP(Table2[[#This Row],[GCU Number]],'race 5'!$B$2:$G$48,1,0)</f>
        <v>#N/A</v>
      </c>
      <c r="J362" s="11">
        <v>143</v>
      </c>
      <c r="K362" s="78"/>
      <c r="L362" s="11"/>
      <c r="M362" s="11" t="e">
        <f>VLOOKUP(Table2[[#This Row],[LD Place Race1]],Races!$F$3:$G$30,2,0)</f>
        <v>#N/A</v>
      </c>
      <c r="N362" s="11"/>
      <c r="O362" s="11"/>
      <c r="P362" s="11" t="e">
        <f>VLOOKUP(Table2[[#This Row],[500m Place Race1]],Races!$F$3:$G$30,2,0)</f>
        <v>#N/A</v>
      </c>
      <c r="Q362" s="78"/>
      <c r="R362" s="11"/>
      <c r="S362" s="11" t="e">
        <f>VLOOKUP(Table2[[#This Row],[200m Place Race1]],Races!$F$3:$G$30,2,0)</f>
        <v>#N/A</v>
      </c>
      <c r="T362" s="78" t="e">
        <f>Table2[[#This Row],[200m Points1]]+Table2[[#This Row],[500m Points 1]]+Table2[[#This Row],[LD Points1]]</f>
        <v>#N/A</v>
      </c>
      <c r="U362" s="11"/>
      <c r="V362" s="8"/>
      <c r="W362" s="78"/>
      <c r="X362" s="11"/>
      <c r="Y362" s="8" t="e">
        <f>VLOOKUP(Table2[[#This Row],[LD Place Race 2]],Races!$F$3:$G$30,2,0)</f>
        <v>#N/A</v>
      </c>
      <c r="Z362" s="78"/>
      <c r="AA362" s="11"/>
      <c r="AB362" s="8" t="e">
        <f>VLOOKUP(Table2[[#This Row],[500m Place Race 2]],Races!$F$3:$G$30,2,0)</f>
        <v>#N/A</v>
      </c>
      <c r="AC362" s="78"/>
      <c r="AD362" s="11"/>
      <c r="AE362" s="8" t="e">
        <f>VLOOKUP(Table2[[#This Row],[200m Race 2 Place]],Races!$F$3:$G$30,2,0)</f>
        <v>#N/A</v>
      </c>
      <c r="AF362" s="11"/>
      <c r="AG362" s="78"/>
      <c r="AH362" s="11" t="e">
        <f>VLOOKUP(Table2[[#This Row],[100m Place Race 2]],Races!$F$3:$G$30,2,0)</f>
        <v>#N/A</v>
      </c>
      <c r="AI362" s="11" t="e">
        <f>Table2[[#This Row],[100m POINTS Race 2]]+Table2[[#This Row],[200m POINTS RACE 2]]+Table2[[#This Row],[500m Points Race 2]]+Table2[[#This Row],[LD Points Race 2]]</f>
        <v>#N/A</v>
      </c>
      <c r="AJ362" s="11"/>
      <c r="AK362" s="9"/>
      <c r="AL362" s="78"/>
      <c r="AM362" s="11"/>
      <c r="AN362" s="78"/>
      <c r="AO362" s="11"/>
      <c r="AP362" s="78"/>
      <c r="AQ362" s="11" t="e">
        <f>VLOOKUP(Table2[[#This Row],[500m Position]],Races!$F$3:$G$30,2,0)</f>
        <v>#N/A</v>
      </c>
      <c r="AR362" s="78"/>
      <c r="AS362" s="11"/>
      <c r="AT362" s="78" t="e">
        <f>VLOOKUP(Table2[[#This Row],[200m Position Race 4]],Races!$F$3:$G$30,2,0)</f>
        <v>#N/A</v>
      </c>
      <c r="AU362" s="11"/>
      <c r="AV362" s="78"/>
      <c r="AW362" s="11" t="e">
        <f>VLOOKUP(Table2[[#This Row],[100m Position Race 4 ]],Races!$F$3:$G$30,2,0)</f>
        <v>#N/A</v>
      </c>
      <c r="AX362" s="11" t="e">
        <f>Table2[[#This Row],[100m Points Race 4 ]]+Table2[[#This Row],[200m Points Race 4]]+Table2[[#This Row],[500m Points]]</f>
        <v>#N/A</v>
      </c>
      <c r="AY362" s="11"/>
      <c r="AZ362" s="11"/>
      <c r="BA362" s="78"/>
      <c r="BB362" s="78"/>
      <c r="BC362" s="11"/>
      <c r="BD362" s="78"/>
      <c r="BE362" s="11"/>
      <c r="BF362" s="78"/>
      <c r="BG362" s="11"/>
      <c r="BH362" s="78"/>
      <c r="BI362" s="11"/>
      <c r="BJ362" s="78"/>
      <c r="BK362" s="11"/>
      <c r="BL362" s="78"/>
      <c r="BM362" s="11"/>
      <c r="BN362" s="78"/>
      <c r="BO362" s="11"/>
      <c r="BP362" s="78"/>
      <c r="BQ362" s="11"/>
      <c r="BR362" s="78"/>
      <c r="BS362" s="11"/>
      <c r="BT362" s="78"/>
      <c r="BU362" s="11"/>
      <c r="BV36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62" s="9">
        <f>Table2[[#This Row],[Final Points race 1]]+Table2[[#This Row],[Final Points race 2]]+Table2[[#This Row],[Final POINTS Race 4 ]]+Table2[[#This Row],[Final POINTS Race 5]]+Table2[[#This Row],[Final POINTS Race 6]]</f>
        <v>0</v>
      </c>
      <c r="BX36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62" s="42"/>
    </row>
    <row r="363" spans="1:82" ht="16.5" hidden="1" customHeight="1" thickBot="1">
      <c r="A363" s="6">
        <v>16</v>
      </c>
      <c r="B363" s="6" t="s">
        <v>19</v>
      </c>
      <c r="C363" s="185" t="s">
        <v>293</v>
      </c>
      <c r="D363" s="19">
        <v>37977</v>
      </c>
      <c r="E363" s="52" t="s">
        <v>289</v>
      </c>
      <c r="F363" s="39" t="s">
        <v>76</v>
      </c>
      <c r="G363" s="28" t="s">
        <v>44</v>
      </c>
      <c r="H363" s="191"/>
      <c r="I363" s="93" t="e">
        <f>VLOOKUP(Table2[[#This Row],[GCU Number]],'race 5'!$B$2:$G$48,1,0)</f>
        <v>#N/A</v>
      </c>
      <c r="J363" s="13"/>
      <c r="K363" s="37"/>
      <c r="L363" s="11"/>
      <c r="M363" s="11" t="e">
        <f>VLOOKUP(Table2[[#This Row],[LD Place Race1]],Races!$F$3:$G$30,2,0)</f>
        <v>#N/A</v>
      </c>
      <c r="N363" s="11"/>
      <c r="O363" s="11"/>
      <c r="P363" s="11" t="e">
        <f>VLOOKUP(Table2[[#This Row],[500m Place Race1]],Races!$F$3:$G$30,2,0)</f>
        <v>#N/A</v>
      </c>
      <c r="Q363" s="37"/>
      <c r="R363" s="11"/>
      <c r="S363" s="11" t="e">
        <f>VLOOKUP(Table2[[#This Row],[200m Place Race1]],Races!$F$3:$G$30,2,0)</f>
        <v>#N/A</v>
      </c>
      <c r="T363" s="37" t="e">
        <f>Table2[[#This Row],[200m Points1]]+Table2[[#This Row],[500m Points 1]]+Table2[[#This Row],[LD Points1]]</f>
        <v>#N/A</v>
      </c>
      <c r="U363" s="11"/>
      <c r="V363" s="8"/>
      <c r="W363" s="37"/>
      <c r="X363" s="11"/>
      <c r="Y363" s="8" t="e">
        <f>VLOOKUP(Table2[[#This Row],[LD Place Race 2]],Races!$F$3:$G$30,2,0)</f>
        <v>#N/A</v>
      </c>
      <c r="Z363" s="40"/>
      <c r="AA363" s="11"/>
      <c r="AB363" s="8" t="e">
        <f>VLOOKUP(Table2[[#This Row],[500m Place Race 2]],Races!$F$3:$G$30,2,0)</f>
        <v>#N/A</v>
      </c>
      <c r="AC363" s="37"/>
      <c r="AD363" s="11"/>
      <c r="AE363" s="8" t="e">
        <f>VLOOKUP(Table2[[#This Row],[200m Race 2 Place]],Races!$F$3:$G$30,2,0)</f>
        <v>#N/A</v>
      </c>
      <c r="AF363" s="9"/>
      <c r="AG363" s="37"/>
      <c r="AH363" s="11" t="e">
        <f>VLOOKUP(Table2[[#This Row],[100m Place Race 2]],Races!$F$3:$G$30,2,0)</f>
        <v>#N/A</v>
      </c>
      <c r="AI363" s="11" t="e">
        <f>Table2[[#This Row],[100m POINTS Race 2]]+Table2[[#This Row],[200m POINTS RACE 2]]+Table2[[#This Row],[500m Points Race 2]]+Table2[[#This Row],[LD Points Race 2]]</f>
        <v>#N/A</v>
      </c>
      <c r="AJ363" s="11"/>
      <c r="AK363" s="9"/>
      <c r="AL363" s="37"/>
      <c r="AM363" s="11"/>
      <c r="AN363" s="37"/>
      <c r="AO363" s="11"/>
      <c r="AP363" s="37"/>
      <c r="AQ363" s="11" t="e">
        <f>VLOOKUP(Table2[[#This Row],[500m Position]],Races!$F$3:$G$30,2,0)</f>
        <v>#N/A</v>
      </c>
      <c r="AR363" s="37"/>
      <c r="AS363" s="11"/>
      <c r="AT363" s="37" t="e">
        <f>VLOOKUP(Table2[[#This Row],[200m Position Race 4]],Races!$F$3:$G$30,2,0)</f>
        <v>#N/A</v>
      </c>
      <c r="AU363" s="11"/>
      <c r="AV363" s="37"/>
      <c r="AW363" s="11" t="e">
        <f>VLOOKUP(Table2[[#This Row],[100m Position Race 4 ]],Races!$F$3:$G$30,2,0)</f>
        <v>#N/A</v>
      </c>
      <c r="AX363" s="11" t="e">
        <f>Table2[[#This Row],[100m Points Race 4 ]]+Table2[[#This Row],[200m Points Race 4]]+Table2[[#This Row],[500m Points]]</f>
        <v>#N/A</v>
      </c>
      <c r="AY363" s="11"/>
      <c r="AZ363" s="11"/>
      <c r="BA363" s="37"/>
      <c r="BB363" s="37"/>
      <c r="BC363" s="11"/>
      <c r="BD363" s="37"/>
      <c r="BE363" s="11"/>
      <c r="BF363" s="37"/>
      <c r="BG363" s="11"/>
      <c r="BH363" s="37"/>
      <c r="BI363" s="11"/>
      <c r="BJ363" s="37"/>
      <c r="BK363" s="11"/>
      <c r="BL363" s="37"/>
      <c r="BM363" s="11"/>
      <c r="BN363" s="37"/>
      <c r="BO363" s="11"/>
      <c r="BP363" s="37"/>
      <c r="BQ363" s="11"/>
      <c r="BR363" s="37"/>
      <c r="BS363" s="11"/>
      <c r="BT363" s="37"/>
      <c r="BU363" s="11"/>
      <c r="BV36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63" s="9">
        <f>Table2[[#This Row],[Final Points race 1]]+Table2[[#This Row],[Final Points race 2]]+Table2[[#This Row],[Final POINTS Race 4 ]]+Table2[[#This Row],[Final POINTS Race 5]]+Table2[[#This Row],[Final POINTS Race 6]]</f>
        <v>0</v>
      </c>
      <c r="BX36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3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63" s="42"/>
    </row>
    <row r="364" spans="1:82" ht="16.5" hidden="1" customHeight="1" thickBot="1">
      <c r="A364" s="6">
        <v>16</v>
      </c>
      <c r="B364" s="6" t="s">
        <v>19</v>
      </c>
      <c r="C364" s="185" t="s">
        <v>117</v>
      </c>
      <c r="D364" s="19">
        <v>37818</v>
      </c>
      <c r="E364" s="10" t="s">
        <v>43</v>
      </c>
      <c r="F364" s="6" t="s">
        <v>76</v>
      </c>
      <c r="G364" s="28" t="s">
        <v>44</v>
      </c>
      <c r="H364" s="191"/>
      <c r="I364" s="93" t="e">
        <f>VLOOKUP(Table2[[#This Row],[GCU Number]],'race 5'!$B$2:$G$48,1,0)</f>
        <v>#N/A</v>
      </c>
      <c r="J364" s="11"/>
      <c r="K364" s="37"/>
      <c r="L364" s="16"/>
      <c r="M364" s="11" t="e">
        <f>VLOOKUP(Table2[[#This Row],[LD Place Race1]],Races!$F$3:$G$30,2,0)</f>
        <v>#N/A</v>
      </c>
      <c r="N364" s="11"/>
      <c r="O364" s="11"/>
      <c r="P364" s="11" t="e">
        <f>VLOOKUP(Table2[[#This Row],[500m Place Race1]],Races!$F$3:$G$30,2,0)</f>
        <v>#N/A</v>
      </c>
      <c r="Q364" s="37"/>
      <c r="R364" s="16"/>
      <c r="S364" s="11" t="e">
        <f>VLOOKUP(Table2[[#This Row],[200m Place Race1]],Races!$F$3:$G$30,2,0)</f>
        <v>#N/A</v>
      </c>
      <c r="T364" s="37" t="e">
        <f>Table2[[#This Row],[200m Points1]]+Table2[[#This Row],[500m Points 1]]+Table2[[#This Row],[LD Points1]]</f>
        <v>#N/A</v>
      </c>
      <c r="U364" s="16"/>
      <c r="V364" s="8"/>
      <c r="W364" s="40"/>
      <c r="X364" s="128"/>
      <c r="Y364" s="11" t="e">
        <f>VLOOKUP(Table2[[#This Row],[LD Place Race 2]],Races!$F$3:$G$30,2,0)</f>
        <v>#N/A</v>
      </c>
      <c r="Z364" s="40"/>
      <c r="AA364" s="128"/>
      <c r="AB364" s="11" t="e">
        <f>VLOOKUP(Table2[[#This Row],[500m Place Race 2]],Races!$F$3:$G$30,2,0)</f>
        <v>#N/A</v>
      </c>
      <c r="AC364" s="40"/>
      <c r="AD364" s="128"/>
      <c r="AE364" s="11" t="e">
        <f>VLOOKUP(Table2[[#This Row],[200m Race 2 Place]],Races!$F$3:$G$30,2,0)</f>
        <v>#N/A</v>
      </c>
      <c r="AF364" s="11"/>
      <c r="AG364" s="40"/>
      <c r="AH364" s="16" t="e">
        <f>VLOOKUP(Table2[[#This Row],[100m Place Race 2]],Races!$F$3:$G$30,2,0)</f>
        <v>#N/A</v>
      </c>
      <c r="AI364" s="16" t="e">
        <f>Table2[[#This Row],[100m POINTS Race 2]]+Table2[[#This Row],[200m POINTS RACE 2]]+Table2[[#This Row],[500m Points Race 2]]+Table2[[#This Row],[LD Points Race 2]]</f>
        <v>#N/A</v>
      </c>
      <c r="AJ364" s="16"/>
      <c r="AK364" s="11"/>
      <c r="AL364" s="37"/>
      <c r="AM364" s="16"/>
      <c r="AN364" s="37"/>
      <c r="AO364" s="16"/>
      <c r="AP364" s="37"/>
      <c r="AQ364" s="16" t="e">
        <f>VLOOKUP(Table2[[#This Row],[500m Position]],Races!$F$3:$G$30,2,0)</f>
        <v>#N/A</v>
      </c>
      <c r="AR364" s="37"/>
      <c r="AS364" s="16"/>
      <c r="AT364" s="37" t="e">
        <f>VLOOKUP(Table2[[#This Row],[200m Position Race 4]],Races!$F$3:$G$30,2,0)</f>
        <v>#N/A</v>
      </c>
      <c r="AU364" s="16"/>
      <c r="AV364" s="37"/>
      <c r="AW364" s="16" t="e">
        <f>VLOOKUP(Table2[[#This Row],[100m Position Race 4 ]],Races!$F$3:$G$30,2,0)</f>
        <v>#N/A</v>
      </c>
      <c r="AX364" s="16" t="e">
        <f>Table2[[#This Row],[100m Points Race 4 ]]+Table2[[#This Row],[200m Points Race 4]]+Table2[[#This Row],[500m Points]]</f>
        <v>#N/A</v>
      </c>
      <c r="AY364" s="16"/>
      <c r="AZ364" s="16"/>
      <c r="BA364" s="37"/>
      <c r="BB364" s="37"/>
      <c r="BC364" s="16"/>
      <c r="BD364" s="37"/>
      <c r="BE364" s="16"/>
      <c r="BF364" s="37"/>
      <c r="BG364" s="16"/>
      <c r="BH364" s="37"/>
      <c r="BI364" s="16"/>
      <c r="BJ364" s="37"/>
      <c r="BK364" s="16"/>
      <c r="BL364" s="37"/>
      <c r="BM364" s="16"/>
      <c r="BN364" s="37"/>
      <c r="BO364" s="16"/>
      <c r="BP364" s="37"/>
      <c r="BQ364" s="16"/>
      <c r="BR364" s="37"/>
      <c r="BS364" s="16"/>
      <c r="BT364" s="37"/>
      <c r="BU364" s="16"/>
      <c r="BV36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64" s="9">
        <f>Table2[[#This Row],[Final Points race 1]]+Table2[[#This Row],[Final Points race 2]]+Table2[[#This Row],[Final POINTS Race 4 ]]+Table2[[#This Row],[Final POINTS Race 5]]+Table2[[#This Row],[Final POINTS Race 6]]</f>
        <v>0</v>
      </c>
      <c r="BX36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64" s="42"/>
    </row>
    <row r="365" spans="1:82" ht="16.5" hidden="1" customHeight="1" thickBot="1">
      <c r="A365" s="6">
        <v>16</v>
      </c>
      <c r="B365" s="6" t="s">
        <v>19</v>
      </c>
      <c r="C365" s="185" t="s">
        <v>358</v>
      </c>
      <c r="D365" s="19">
        <v>37559</v>
      </c>
      <c r="E365" s="52" t="s">
        <v>76</v>
      </c>
      <c r="F365" s="52" t="s">
        <v>303</v>
      </c>
      <c r="G365" s="87" t="s">
        <v>44</v>
      </c>
      <c r="H365" s="191"/>
      <c r="I365" s="93" t="e">
        <f>VLOOKUP(Table2[[#This Row],[GCU Number]],'race 5'!$B$2:$G$48,1,0)</f>
        <v>#N/A</v>
      </c>
      <c r="J365" s="11">
        <v>117</v>
      </c>
      <c r="K365" s="37"/>
      <c r="L365" s="55"/>
      <c r="M365" s="11" t="e">
        <f>VLOOKUP(Table2[[#This Row],[LD Place Race1]],Races!$F$3:$G$30,2,0)</f>
        <v>#N/A</v>
      </c>
      <c r="N365" s="11"/>
      <c r="O365" s="11"/>
      <c r="P365" s="11" t="e">
        <f>VLOOKUP(Table2[[#This Row],[500m Place Race1]],Races!$F$3:$G$30,2,0)</f>
        <v>#N/A</v>
      </c>
      <c r="Q365" s="37"/>
      <c r="R365" s="55"/>
      <c r="S365" s="11" t="e">
        <f>VLOOKUP(Table2[[#This Row],[200m Place Race1]],Races!$F$3:$G$30,2,0)</f>
        <v>#N/A</v>
      </c>
      <c r="T365" s="37" t="e">
        <f>Table2[[#This Row],[200m Points1]]+Table2[[#This Row],[500m Points 1]]+Table2[[#This Row],[LD Points1]]</f>
        <v>#N/A</v>
      </c>
      <c r="U365" s="55"/>
      <c r="V365" s="56"/>
      <c r="W365" s="40"/>
      <c r="X365" s="57"/>
      <c r="Y365" s="88" t="e">
        <f>VLOOKUP(Table2[[#This Row],[LD Place Race 2]],Races!$F$3:$G$30,2,0)</f>
        <v>#N/A</v>
      </c>
      <c r="Z365" s="40"/>
      <c r="AA365" s="57"/>
      <c r="AB365" s="88" t="e">
        <f>VLOOKUP(Table2[[#This Row],[500m Place Race 2]],Races!$F$3:$G$30,2,0)</f>
        <v>#N/A</v>
      </c>
      <c r="AC365" s="40"/>
      <c r="AD365" s="57"/>
      <c r="AE365" s="88" t="e">
        <f>VLOOKUP(Table2[[#This Row],[200m Race 2 Place]],Races!$F$3:$G$30,2,0)</f>
        <v>#N/A</v>
      </c>
      <c r="AF365" s="11"/>
      <c r="AG365" s="40"/>
      <c r="AH365" s="55" t="e">
        <f>VLOOKUP(Table2[[#This Row],[100m Place Race 2]],Races!$F$3:$G$30,2,0)</f>
        <v>#N/A</v>
      </c>
      <c r="AI365" s="55" t="e">
        <f>Table2[[#This Row],[100m POINTS Race 2]]+Table2[[#This Row],[200m POINTS RACE 2]]+Table2[[#This Row],[500m Points Race 2]]+Table2[[#This Row],[LD Points Race 2]]</f>
        <v>#N/A</v>
      </c>
      <c r="AJ365" s="55"/>
      <c r="AK365" s="88"/>
      <c r="AL365" s="37"/>
      <c r="AM365" s="55"/>
      <c r="AN365" s="37"/>
      <c r="AO365" s="55"/>
      <c r="AP365" s="37"/>
      <c r="AQ365" s="55" t="e">
        <f>VLOOKUP(Table2[[#This Row],[500m Position]],Races!$F$3:$G$30,2,0)</f>
        <v>#N/A</v>
      </c>
      <c r="AR365" s="37"/>
      <c r="AS365" s="55"/>
      <c r="AT365" s="37" t="e">
        <f>VLOOKUP(Table2[[#This Row],[200m Position Race 4]],Races!$F$3:$G$30,2,0)</f>
        <v>#N/A</v>
      </c>
      <c r="AU365" s="55"/>
      <c r="AV365" s="37"/>
      <c r="AW365" s="55" t="e">
        <f>VLOOKUP(Table2[[#This Row],[100m Position Race 4 ]],Races!$F$3:$G$30,2,0)</f>
        <v>#N/A</v>
      </c>
      <c r="AX365" s="55" t="e">
        <f>Table2[[#This Row],[100m Points Race 4 ]]+Table2[[#This Row],[200m Points Race 4]]+Table2[[#This Row],[500m Points]]</f>
        <v>#N/A</v>
      </c>
      <c r="AY365" s="55"/>
      <c r="AZ365" s="55"/>
      <c r="BA365" s="37"/>
      <c r="BB365" s="37"/>
      <c r="BC365" s="55"/>
      <c r="BD365" s="37"/>
      <c r="BE365" s="55"/>
      <c r="BF365" s="37"/>
      <c r="BG365" s="55"/>
      <c r="BH365" s="37"/>
      <c r="BI365" s="55"/>
      <c r="BJ365" s="37"/>
      <c r="BK365" s="55"/>
      <c r="BL365" s="37"/>
      <c r="BM365" s="55"/>
      <c r="BN365" s="37"/>
      <c r="BO365" s="55"/>
      <c r="BP365" s="37"/>
      <c r="BQ365" s="55"/>
      <c r="BR365" s="37"/>
      <c r="BS365" s="55"/>
      <c r="BT365" s="37"/>
      <c r="BU365" s="55"/>
      <c r="BV36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65" s="9">
        <f>Table2[[#This Row],[Final Points race 1]]+Table2[[#This Row],[Final Points race 2]]+Table2[[#This Row],[Final POINTS Race 4 ]]+Table2[[#This Row],[Final POINTS Race 5]]+Table2[[#This Row],[Final POINTS Race 6]]</f>
        <v>0</v>
      </c>
      <c r="BX36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65" s="42"/>
    </row>
    <row r="366" spans="1:82" ht="16.5" hidden="1" customHeight="1" thickBot="1">
      <c r="A366" s="124">
        <v>16</v>
      </c>
      <c r="B366" s="124" t="s">
        <v>19</v>
      </c>
      <c r="C366" s="185" t="s">
        <v>717</v>
      </c>
      <c r="D366" s="124"/>
      <c r="E366" s="124" t="s">
        <v>76</v>
      </c>
      <c r="F366" s="6" t="s">
        <v>76</v>
      </c>
      <c r="G366" s="28" t="s">
        <v>44</v>
      </c>
      <c r="H366" s="199"/>
      <c r="I366" s="93" t="e">
        <f>VLOOKUP(Table2[[#This Row],[GCU Number]],'race 5'!$B$2:$G$48,1,0)</f>
        <v>#N/A</v>
      </c>
      <c r="J366" s="11">
        <v>102</v>
      </c>
      <c r="K366" s="213"/>
      <c r="L366" s="100"/>
      <c r="M366" s="100"/>
      <c r="N366" s="100"/>
      <c r="O366" s="100"/>
      <c r="P366" s="100" t="e">
        <f>VLOOKUP(Table2[[#This Row],[500m Place Race1]],Races!$F$3:$G$30,2,0)</f>
        <v>#N/A</v>
      </c>
      <c r="Q366" s="213"/>
      <c r="R366" s="100"/>
      <c r="S366" s="100"/>
      <c r="T366" s="213" t="e">
        <f>Table2[[#This Row],[200m Points1]]+Table2[[#This Row],[500m Points 1]]+Table2[[#This Row],[LD Points1]]</f>
        <v>#N/A</v>
      </c>
      <c r="U366" s="100"/>
      <c r="V366" s="102"/>
      <c r="W366" s="37" t="s">
        <v>1289</v>
      </c>
      <c r="X366" s="11">
        <v>6</v>
      </c>
      <c r="Y366" s="7">
        <f>VLOOKUP(Table2[[#This Row],[LD Place Race 2]],Races!$F$3:$G$30,2,0)</f>
        <v>15</v>
      </c>
      <c r="Z366" s="37" t="s">
        <v>1399</v>
      </c>
      <c r="AA366" s="11">
        <v>6</v>
      </c>
      <c r="AB366" s="7">
        <f>VLOOKUP(Table2[[#This Row],[500m Place Race 2]],Races!$F$3:$G$30,2,0)</f>
        <v>15</v>
      </c>
      <c r="AC366" s="280" t="s">
        <v>1476</v>
      </c>
      <c r="AD366" s="11">
        <v>5</v>
      </c>
      <c r="AE366" s="7">
        <f>VLOOKUP(Table2[[#This Row],[200m Race 2 Place]],Races!$F$3:$G$30,2,0)</f>
        <v>16</v>
      </c>
      <c r="AF366" s="300">
        <v>34.340000000000003</v>
      </c>
      <c r="AG366" s="37">
        <v>5</v>
      </c>
      <c r="AH366" s="11">
        <f>VLOOKUP(Table2[[#This Row],[100m Place Race 2]],Races!$F$3:$G$30,2,0)</f>
        <v>16</v>
      </c>
      <c r="AI366" s="11">
        <f>Table2[[#This Row],[100m POINTS Race 2]]+Table2[[#This Row],[200m POINTS RACE 2]]+Table2[[#This Row],[500m Points Race 2]]+Table2[[#This Row],[LD Points Race 2]]</f>
        <v>62</v>
      </c>
      <c r="AJ366" s="11">
        <v>5</v>
      </c>
      <c r="AK366" s="11">
        <f>VLOOKUP(Table2[[#This Row],[Race 2 Overall Position]],Races!$F$3:$G$30,2,0)</f>
        <v>16</v>
      </c>
      <c r="AL366" s="213"/>
      <c r="AM366" s="100"/>
      <c r="AN366" s="213"/>
      <c r="AO366" s="100"/>
      <c r="AP366" s="213"/>
      <c r="AQ366" s="100"/>
      <c r="AR366" s="213"/>
      <c r="AS366" s="100"/>
      <c r="AT366" s="213"/>
      <c r="AU366" s="100"/>
      <c r="AV366" s="213"/>
      <c r="AW366" s="100"/>
      <c r="AX366" s="100"/>
      <c r="AY366" s="100"/>
      <c r="AZ366" s="100"/>
      <c r="BA366" s="213"/>
      <c r="BB366" s="213"/>
      <c r="BC366" s="100"/>
      <c r="BD366" s="213"/>
      <c r="BE366" s="100"/>
      <c r="BF366" s="213"/>
      <c r="BG366" s="100"/>
      <c r="BH366" s="213"/>
      <c r="BI366" s="100"/>
      <c r="BJ366" s="213"/>
      <c r="BK366" s="100"/>
      <c r="BL366" s="213"/>
      <c r="BM366" s="100"/>
      <c r="BN366" s="213"/>
      <c r="BO366" s="100"/>
      <c r="BP366" s="213"/>
      <c r="BQ366" s="100"/>
      <c r="BR366" s="213"/>
      <c r="BS366" s="100"/>
      <c r="BT366" s="213"/>
      <c r="BU366" s="100"/>
      <c r="BV36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66" s="9">
        <f>Table2[[#This Row],[Final Points race 1]]+Table2[[#This Row],[Final Points race 2]]+Table2[[#This Row],[Final POINTS Race 4 ]]+Table2[[#This Row],[Final POINTS Race 5]]+Table2[[#This Row],[Final POINTS Race 6]]</f>
        <v>16</v>
      </c>
      <c r="BX36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16</v>
      </c>
      <c r="CD366" s="42"/>
    </row>
    <row r="367" spans="1:82" ht="16.5" hidden="1" customHeight="1" thickBot="1">
      <c r="A367" s="6">
        <v>16</v>
      </c>
      <c r="B367" s="6" t="s">
        <v>19</v>
      </c>
      <c r="C367" s="185" t="s">
        <v>86</v>
      </c>
      <c r="D367" s="19">
        <v>37284</v>
      </c>
      <c r="E367" s="10" t="s">
        <v>76</v>
      </c>
      <c r="F367" s="124" t="s">
        <v>739</v>
      </c>
      <c r="G367" s="10" t="s">
        <v>11</v>
      </c>
      <c r="H367" s="201">
        <v>10599</v>
      </c>
      <c r="I367" s="93" t="e">
        <f>VLOOKUP(Table2[[#This Row],[GCU Number]],'race 5'!$B$2:$G$48,1,0)</f>
        <v>#N/A</v>
      </c>
      <c r="J367" s="11">
        <v>61</v>
      </c>
      <c r="K367" s="11" t="s">
        <v>814</v>
      </c>
      <c r="L367" s="11">
        <v>1</v>
      </c>
      <c r="M367" s="11">
        <f>VLOOKUP(Table2[[#This Row],[LD Place Race1]],Races!$F$3:$G$30,2,0)</f>
        <v>26</v>
      </c>
      <c r="N367" s="11" t="s">
        <v>875</v>
      </c>
      <c r="O367" s="11">
        <v>1</v>
      </c>
      <c r="P367" s="11">
        <f>VLOOKUP(Table2[[#This Row],[500m Place Race1]],Races!$F$3:$G$30,2,0)</f>
        <v>26</v>
      </c>
      <c r="Q367" s="11">
        <v>57</v>
      </c>
      <c r="R367" s="11">
        <v>1</v>
      </c>
      <c r="S367" s="11">
        <f>VLOOKUP(Table2[[#This Row],[200m Place Race1]],Races!$F$3:$G$30,2,0)</f>
        <v>26</v>
      </c>
      <c r="T367" s="11">
        <f>Table2[[#This Row],[200m Points1]]+Table2[[#This Row],[500m Points 1]]+Table2[[#This Row],[LD Points1]]</f>
        <v>78</v>
      </c>
      <c r="U367" s="11">
        <v>1</v>
      </c>
      <c r="V367" s="8">
        <f>VLOOKUP(Table2[[#This Row],[Final Place RACE 1]],Races!$F$3:$G$28,2,0)</f>
        <v>26</v>
      </c>
      <c r="W367" s="11"/>
      <c r="X367" s="11"/>
      <c r="Y367" s="7" t="e">
        <f>VLOOKUP(Table2[[#This Row],[LD Place Race 2]],Races!$F$3:$G$30,2,0)</f>
        <v>#N/A</v>
      </c>
      <c r="Z367" s="11"/>
      <c r="AA367" s="11"/>
      <c r="AB367" s="7" t="e">
        <f>VLOOKUP(Table2[[#This Row],[500m Place Race 2]],Races!$F$3:$G$30,2,0)</f>
        <v>#N/A</v>
      </c>
      <c r="AC367" s="11"/>
      <c r="AD367" s="11"/>
      <c r="AE367" s="7" t="e">
        <f>VLOOKUP(Table2[[#This Row],[200m Race 2 Place]],Races!$F$3:$G$30,2,0)</f>
        <v>#N/A</v>
      </c>
      <c r="AF367" s="11"/>
      <c r="AG367" s="11"/>
      <c r="AH367" s="11" t="e">
        <f>VLOOKUP(Table2[[#This Row],[100m Place Race 2]],Races!$F$3:$G$30,2,0)</f>
        <v>#N/A</v>
      </c>
      <c r="AI367" s="11" t="e">
        <f>Table2[[#This Row],[100m POINTS Race 2]]+Table2[[#This Row],[200m POINTS RACE 2]]+Table2[[#This Row],[500m Points Race 2]]+Table2[[#This Row],[LD Points Race 2]]</f>
        <v>#N/A</v>
      </c>
      <c r="AJ367" s="11"/>
      <c r="AK367" s="11"/>
      <c r="AL367" s="11"/>
      <c r="AM367" s="11"/>
      <c r="AN367" s="11"/>
      <c r="AO367" s="11"/>
      <c r="AP367" s="11"/>
      <c r="AQ367" s="11"/>
      <c r="AR367" s="11"/>
      <c r="AS367" s="11"/>
      <c r="AT367" s="11"/>
      <c r="AU367" s="11"/>
      <c r="AV367" s="11"/>
      <c r="AW367" s="11"/>
      <c r="AX367" s="11"/>
      <c r="AY367" s="11"/>
      <c r="AZ367" s="11"/>
      <c r="BA367" s="11"/>
      <c r="BB367" s="11"/>
      <c r="BC367" s="11"/>
      <c r="BD367" s="11"/>
      <c r="BE367" s="11"/>
      <c r="BF367" s="11"/>
      <c r="BG367" s="11"/>
      <c r="BH367" s="11"/>
      <c r="BI367" s="11"/>
      <c r="BJ367" s="11"/>
      <c r="BK367" s="11"/>
      <c r="BL367" s="11"/>
      <c r="BM367" s="11"/>
      <c r="BN367" s="11"/>
      <c r="BO367" s="11"/>
      <c r="BP367" s="11"/>
      <c r="BQ367" s="11"/>
      <c r="BR367" s="11"/>
      <c r="BS367" s="11"/>
      <c r="BT367" s="11"/>
      <c r="BU367" s="11"/>
      <c r="BV36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67" s="9">
        <f>Table2[[#This Row],[Final Points race 1]]+Table2[[#This Row],[Final Points race 2]]+Table2[[#This Row],[Final POINTS Race 4 ]]+Table2[[#This Row],[Final POINTS Race 5]]+Table2[[#This Row],[Final POINTS Race 6]]</f>
        <v>26</v>
      </c>
      <c r="BX36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26</v>
      </c>
      <c r="CD367" s="42"/>
    </row>
    <row r="368" spans="1:82" ht="16.5" hidden="1" customHeight="1" thickBot="1">
      <c r="A368" s="6">
        <v>16</v>
      </c>
      <c r="B368" s="94" t="s">
        <v>19</v>
      </c>
      <c r="C368" s="185" t="s">
        <v>352</v>
      </c>
      <c r="D368" s="19">
        <v>37627</v>
      </c>
      <c r="E368" s="52" t="s">
        <v>303</v>
      </c>
      <c r="F368" s="61" t="s">
        <v>76</v>
      </c>
      <c r="G368" s="28" t="s">
        <v>44</v>
      </c>
      <c r="H368" s="191"/>
      <c r="I368" s="93" t="e">
        <f>VLOOKUP(Table2[[#This Row],[GCU Number]],'race 5'!$B$2:$G$48,1,0)</f>
        <v>#N/A</v>
      </c>
      <c r="J368" s="11">
        <v>101</v>
      </c>
      <c r="K368" s="37"/>
      <c r="L368" s="55"/>
      <c r="M368" s="11" t="e">
        <f>VLOOKUP(Table2[[#This Row],[LD Place Race1]],Races!$F$3:$G$30,2,0)</f>
        <v>#N/A</v>
      </c>
      <c r="N368" s="11"/>
      <c r="O368" s="11"/>
      <c r="P368" s="11" t="e">
        <f>VLOOKUP(Table2[[#This Row],[500m Place Race1]],Races!$F$3:$G$30,2,0)</f>
        <v>#N/A</v>
      </c>
      <c r="Q368" s="37"/>
      <c r="R368" s="55"/>
      <c r="S368" s="11" t="e">
        <f>VLOOKUP(Table2[[#This Row],[200m Place Race1]],Races!$F$3:$G$30,2,0)</f>
        <v>#N/A</v>
      </c>
      <c r="T368" s="37" t="e">
        <f>Table2[[#This Row],[200m Points1]]+Table2[[#This Row],[500m Points 1]]+Table2[[#This Row],[LD Points1]]</f>
        <v>#N/A</v>
      </c>
      <c r="U368" s="55"/>
      <c r="V368" s="56"/>
      <c r="W368" s="37" t="s">
        <v>1303</v>
      </c>
      <c r="X368" s="11">
        <v>4</v>
      </c>
      <c r="Y368" s="7">
        <f>VLOOKUP(Table2[[#This Row],[LD Place Race 2]],Races!$F$3:$G$30,2,0)</f>
        <v>17</v>
      </c>
      <c r="Z368" s="37" t="s">
        <v>1397</v>
      </c>
      <c r="AA368" s="11">
        <v>4</v>
      </c>
      <c r="AB368" s="7">
        <f>VLOOKUP(Table2[[#This Row],[500m Place Race 2]],Races!$F$3:$G$30,2,0)</f>
        <v>17</v>
      </c>
      <c r="AC368" s="280" t="s">
        <v>1475</v>
      </c>
      <c r="AD368" s="11">
        <v>4</v>
      </c>
      <c r="AE368" s="7">
        <f>VLOOKUP(Table2[[#This Row],[200m Race 2 Place]],Races!$F$3:$G$30,2,0)</f>
        <v>17</v>
      </c>
      <c r="AF368" s="300">
        <v>33.01</v>
      </c>
      <c r="AG368" s="37">
        <v>4</v>
      </c>
      <c r="AH368" s="11">
        <f>VLOOKUP(Table2[[#This Row],[100m Place Race 2]],Races!$F$3:$G$30,2,0)</f>
        <v>17</v>
      </c>
      <c r="AI368" s="11">
        <f>Table2[[#This Row],[100m POINTS Race 2]]+Table2[[#This Row],[200m POINTS RACE 2]]+Table2[[#This Row],[500m Points Race 2]]+Table2[[#This Row],[LD Points Race 2]]</f>
        <v>68</v>
      </c>
      <c r="AJ368" s="11">
        <v>4</v>
      </c>
      <c r="AK368" s="11">
        <f>VLOOKUP(Table2[[#This Row],[Race 2 Overall Position]],Races!$F$3:$G$30,2,0)</f>
        <v>17</v>
      </c>
      <c r="AL368" s="37"/>
      <c r="AM368" s="55"/>
      <c r="AN368" s="37"/>
      <c r="AO368" s="55"/>
      <c r="AP368" s="37"/>
      <c r="AQ368" s="55"/>
      <c r="AR368" s="37"/>
      <c r="AS368" s="55"/>
      <c r="AT368" s="37"/>
      <c r="AU368" s="55"/>
      <c r="AV368" s="37"/>
      <c r="AW368" s="55"/>
      <c r="AX368" s="55"/>
      <c r="AY368" s="55"/>
      <c r="AZ368" s="55"/>
      <c r="BA368" s="37"/>
      <c r="BB368" s="37"/>
      <c r="BC368" s="55"/>
      <c r="BD368" s="37"/>
      <c r="BE368" s="55"/>
      <c r="BF368" s="37"/>
      <c r="BG368" s="55"/>
      <c r="BH368" s="37"/>
      <c r="BI368" s="55"/>
      <c r="BJ368" s="37"/>
      <c r="BK368" s="55"/>
      <c r="BL368" s="37"/>
      <c r="BM368" s="55"/>
      <c r="BN368" s="37"/>
      <c r="BO368" s="55"/>
      <c r="BP368" s="37"/>
      <c r="BQ368" s="55"/>
      <c r="BR368" s="37"/>
      <c r="BS368" s="55"/>
      <c r="BT368" s="37"/>
      <c r="BU368" s="55"/>
      <c r="BV36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68" s="9">
        <f>Table2[[#This Row],[Final Points race 1]]+Table2[[#This Row],[Final Points race 2]]+Table2[[#This Row],[Final POINTS Race 4 ]]+Table2[[#This Row],[Final POINTS Race 5]]+Table2[[#This Row],[Final POINTS Race 6]]</f>
        <v>17</v>
      </c>
      <c r="BX36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17</v>
      </c>
      <c r="CD368" s="42"/>
    </row>
    <row r="369" spans="1:82" ht="16.5" hidden="1" customHeight="1" thickBot="1">
      <c r="A369" s="6">
        <v>16</v>
      </c>
      <c r="B369" s="6" t="s">
        <v>19</v>
      </c>
      <c r="C369" s="185" t="s">
        <v>359</v>
      </c>
      <c r="D369" s="19">
        <v>37813</v>
      </c>
      <c r="E369" s="61" t="s">
        <v>390</v>
      </c>
      <c r="F369" s="61" t="s">
        <v>76</v>
      </c>
      <c r="G369" s="87" t="s">
        <v>44</v>
      </c>
      <c r="H369" s="191"/>
      <c r="I369" s="93" t="e">
        <f>VLOOKUP(Table2[[#This Row],[GCU Number]],'race 5'!$B$2:$G$48,1,0)</f>
        <v>#N/A</v>
      </c>
      <c r="J369" s="11"/>
      <c r="K369" s="37"/>
      <c r="L369" s="55"/>
      <c r="M369" s="11" t="e">
        <f>VLOOKUP(Table2[[#This Row],[LD Place Race1]],Races!$F$3:$G$30,2,0)</f>
        <v>#N/A</v>
      </c>
      <c r="N369" s="11"/>
      <c r="O369" s="11"/>
      <c r="P369" s="11" t="e">
        <f>VLOOKUP(Table2[[#This Row],[500m Place Race1]],Races!$F$3:$G$30,2,0)</f>
        <v>#N/A</v>
      </c>
      <c r="Q369" s="37"/>
      <c r="R369" s="55"/>
      <c r="S369" s="11" t="e">
        <f>VLOOKUP(Table2[[#This Row],[200m Place Race1]],Races!$F$3:$G$30,2,0)</f>
        <v>#N/A</v>
      </c>
      <c r="T369" s="37" t="e">
        <f>Table2[[#This Row],[200m Points1]]+Table2[[#This Row],[500m Points 1]]+Table2[[#This Row],[LD Points1]]</f>
        <v>#N/A</v>
      </c>
      <c r="U369" s="55"/>
      <c r="V369" s="56"/>
      <c r="W369" s="37"/>
      <c r="X369" s="55"/>
      <c r="Y369" s="56" t="e">
        <f>VLOOKUP(Table2[[#This Row],[LD Place Race 2]],Races!$F$3:$G$30,2,0)</f>
        <v>#N/A</v>
      </c>
      <c r="Z369" s="37"/>
      <c r="AA369" s="55"/>
      <c r="AB369" s="56" t="e">
        <f>VLOOKUP(Table2[[#This Row],[500m Place Race 2]],Races!$F$3:$G$30,2,0)</f>
        <v>#N/A</v>
      </c>
      <c r="AC369" s="37"/>
      <c r="AD369" s="55"/>
      <c r="AE369" s="56" t="e">
        <f>VLOOKUP(Table2[[#This Row],[200m Race 2 Place]],Races!$F$3:$G$30,2,0)</f>
        <v>#N/A</v>
      </c>
      <c r="AF369" s="88"/>
      <c r="AG369" s="37"/>
      <c r="AH369" s="55" t="e">
        <f>VLOOKUP(Table2[[#This Row],[100m Place Race 2]],Races!$F$3:$G$30,2,0)</f>
        <v>#N/A</v>
      </c>
      <c r="AI369" s="55" t="e">
        <f>Table2[[#This Row],[100m POINTS Race 2]]+Table2[[#This Row],[200m POINTS RACE 2]]+Table2[[#This Row],[500m Points Race 2]]+Table2[[#This Row],[LD Points Race 2]]</f>
        <v>#N/A</v>
      </c>
      <c r="AJ369" s="55"/>
      <c r="AK369" s="88"/>
      <c r="AL369" s="37"/>
      <c r="AM369" s="55"/>
      <c r="AN369" s="37"/>
      <c r="AO369" s="55"/>
      <c r="AP369" s="37"/>
      <c r="AQ369" s="55" t="e">
        <f>VLOOKUP(Table2[[#This Row],[500m Position]],Races!$F$3:$G$30,2,0)</f>
        <v>#N/A</v>
      </c>
      <c r="AR369" s="37"/>
      <c r="AS369" s="55"/>
      <c r="AT369" s="37" t="e">
        <f>VLOOKUP(Table2[[#This Row],[200m Position Race 4]],Races!$F$3:$G$30,2,0)</f>
        <v>#N/A</v>
      </c>
      <c r="AU369" s="55"/>
      <c r="AV369" s="37"/>
      <c r="AW369" s="55" t="e">
        <f>VLOOKUP(Table2[[#This Row],[100m Position Race 4 ]],Races!$F$3:$G$30,2,0)</f>
        <v>#N/A</v>
      </c>
      <c r="AX369" s="55" t="e">
        <f>Table2[[#This Row],[100m Points Race 4 ]]+Table2[[#This Row],[200m Points Race 4]]+Table2[[#This Row],[500m Points]]</f>
        <v>#N/A</v>
      </c>
      <c r="AY369" s="55"/>
      <c r="AZ369" s="55"/>
      <c r="BA369" s="37"/>
      <c r="BB369" s="37"/>
      <c r="BC369" s="55"/>
      <c r="BD369" s="37"/>
      <c r="BE369" s="55"/>
      <c r="BF369" s="37"/>
      <c r="BG369" s="55"/>
      <c r="BH369" s="37"/>
      <c r="BI369" s="55"/>
      <c r="BJ369" s="37"/>
      <c r="BK369" s="55"/>
      <c r="BL369" s="37"/>
      <c r="BM369" s="55"/>
      <c r="BN369" s="37"/>
      <c r="BO369" s="55"/>
      <c r="BP369" s="37"/>
      <c r="BQ369" s="55"/>
      <c r="BR369" s="37"/>
      <c r="BS369" s="55"/>
      <c r="BT369" s="37"/>
      <c r="BU369" s="55"/>
      <c r="BV36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69" s="9">
        <f>Table2[[#This Row],[Final Points race 1]]+Table2[[#This Row],[Final Points race 2]]+Table2[[#This Row],[Final POINTS Race 4 ]]+Table2[[#This Row],[Final POINTS Race 5]]+Table2[[#This Row],[Final POINTS Race 6]]</f>
        <v>0</v>
      </c>
      <c r="BX36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6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6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69" s="42"/>
    </row>
    <row r="370" spans="1:82" ht="16.5" hidden="1" customHeight="1" thickBot="1">
      <c r="A370" s="6">
        <v>16</v>
      </c>
      <c r="B370" s="10" t="s">
        <v>19</v>
      </c>
      <c r="C370" s="185" t="s">
        <v>1192</v>
      </c>
      <c r="D370" s="19"/>
      <c r="E370" s="10"/>
      <c r="F370" s="10"/>
      <c r="G370" s="28" t="s">
        <v>44</v>
      </c>
      <c r="H370" s="191"/>
      <c r="I370" s="93" t="e">
        <f>VLOOKUP(Table2[[#This Row],[GCU Number]],'race 5'!$B$2:$G$48,1,0)</f>
        <v>#N/A</v>
      </c>
      <c r="J370" s="11">
        <v>103</v>
      </c>
      <c r="K370" s="37"/>
      <c r="L370" s="11"/>
      <c r="M370" s="11" t="e">
        <f>VLOOKUP(Table2[[#This Row],[LD Place Race1]],Races!$F$3:$G$30,2,0)</f>
        <v>#N/A</v>
      </c>
      <c r="N370" s="11"/>
      <c r="O370" s="11"/>
      <c r="P370" s="11" t="e">
        <f>VLOOKUP(Table2[[#This Row],[500m Place Race1]],Races!$F$3:$G$30,2,0)</f>
        <v>#N/A</v>
      </c>
      <c r="Q370" s="37"/>
      <c r="R370" s="11"/>
      <c r="S370" s="11" t="e">
        <f>VLOOKUP(Table2[[#This Row],[200m Place Race1]],Races!$F$3:$G$30,2,0)</f>
        <v>#N/A</v>
      </c>
      <c r="T370" s="37" t="e">
        <f>Table2[[#This Row],[200m Points1]]+Table2[[#This Row],[500m Points 1]]+Table2[[#This Row],[LD Points1]]</f>
        <v>#N/A</v>
      </c>
      <c r="U370" s="11"/>
      <c r="V370" s="8"/>
      <c r="W370" s="37" t="s">
        <v>1288</v>
      </c>
      <c r="X370" s="11">
        <v>5</v>
      </c>
      <c r="Y370" s="7">
        <f>VLOOKUP(Table2[[#This Row],[LD Place Race 2]],Races!$F$3:$G$30,2,0)</f>
        <v>16</v>
      </c>
      <c r="Z370" s="37" t="s">
        <v>1398</v>
      </c>
      <c r="AA370" s="11">
        <v>5</v>
      </c>
      <c r="AB370" s="7">
        <f>VLOOKUP(Table2[[#This Row],[500m Place Race 2]],Races!$F$3:$G$30,2,0)</f>
        <v>16</v>
      </c>
      <c r="AC370" s="280" t="s">
        <v>1477</v>
      </c>
      <c r="AD370" s="11">
        <v>6</v>
      </c>
      <c r="AE370" s="7">
        <f>VLOOKUP(Table2[[#This Row],[200m Race 2 Place]],Races!$F$3:$G$30,2,0)</f>
        <v>15</v>
      </c>
      <c r="AF370" s="300">
        <v>35.049999999999997</v>
      </c>
      <c r="AG370" s="37">
        <v>6</v>
      </c>
      <c r="AH370" s="11">
        <f>VLOOKUP(Table2[[#This Row],[100m Place Race 2]],Races!$F$3:$G$30,2,0)</f>
        <v>15</v>
      </c>
      <c r="AI370" s="11">
        <f>Table2[[#This Row],[100m POINTS Race 2]]+Table2[[#This Row],[200m POINTS RACE 2]]+Table2[[#This Row],[500m Points Race 2]]+Table2[[#This Row],[LD Points Race 2]]</f>
        <v>62</v>
      </c>
      <c r="AJ370" s="11">
        <v>5</v>
      </c>
      <c r="AK370" s="11">
        <f>VLOOKUP(Table2[[#This Row],[Race 2 Overall Position]],Races!$F$3:$G$30,2,0)</f>
        <v>16</v>
      </c>
      <c r="AL370" s="37"/>
      <c r="AM370" s="11"/>
      <c r="AN370" s="37"/>
      <c r="AO370" s="11"/>
      <c r="AP370" s="37"/>
      <c r="AQ370" s="11"/>
      <c r="AR370" s="37"/>
      <c r="AS370" s="11"/>
      <c r="AT370" s="37"/>
      <c r="AU370" s="11"/>
      <c r="AV370" s="37"/>
      <c r="AW370" s="11"/>
      <c r="AX370" s="11"/>
      <c r="AY370" s="11"/>
      <c r="AZ370" s="11"/>
      <c r="BA370" s="37"/>
      <c r="BB370" s="37"/>
      <c r="BC370" s="11"/>
      <c r="BD370" s="37"/>
      <c r="BE370" s="11"/>
      <c r="BF370" s="37"/>
      <c r="BG370" s="11"/>
      <c r="BH370" s="37"/>
      <c r="BI370" s="11"/>
      <c r="BJ370" s="37"/>
      <c r="BK370" s="11"/>
      <c r="BL370" s="37"/>
      <c r="BM370" s="11"/>
      <c r="BN370" s="37"/>
      <c r="BO370" s="11"/>
      <c r="BP370" s="37"/>
      <c r="BQ370" s="11"/>
      <c r="BR370" s="37"/>
      <c r="BS370" s="11"/>
      <c r="BT370" s="37"/>
      <c r="BU370" s="11"/>
      <c r="BV37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370" s="9">
        <f>Table2[[#This Row],[Final Points race 1]]+Table2[[#This Row],[Final Points race 2]]+Table2[[#This Row],[Final POINTS Race 4 ]]+Table2[[#This Row],[Final POINTS Race 5]]+Table2[[#This Row],[Final POINTS Race 6]]</f>
        <v>16</v>
      </c>
      <c r="BX370" s="9" t="e">
        <f>SMALL(#REF!,1)</f>
        <v>#REF!</v>
      </c>
      <c r="BY370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70" s="117">
        <f>IF(Table2[[#This Row],[Races completed]]=$BZ$1,Table2[[#This Row],[Total Points 2018]]-Table2[[#This Row],[Lowest]],Table2[[#This Row],[Total Points 2018]])</f>
        <v>16</v>
      </c>
      <c r="CD370" s="42"/>
    </row>
    <row r="371" spans="1:82" ht="16.5" hidden="1" customHeight="1" thickBot="1">
      <c r="A371" s="6">
        <v>16</v>
      </c>
      <c r="B371" s="6" t="s">
        <v>19</v>
      </c>
      <c r="C371" s="185" t="s">
        <v>201</v>
      </c>
      <c r="D371" s="19">
        <v>37969</v>
      </c>
      <c r="E371" s="6" t="s">
        <v>50</v>
      </c>
      <c r="F371" s="6" t="s">
        <v>76</v>
      </c>
      <c r="G371" s="28" t="s">
        <v>24</v>
      </c>
      <c r="H371" s="191"/>
      <c r="I371" s="93" t="e">
        <f>VLOOKUP(Table2[[#This Row],[GCU Number]],'race 5'!$B$2:$G$48,1,0)</f>
        <v>#N/A</v>
      </c>
      <c r="J371" s="11"/>
      <c r="K371" s="37"/>
      <c r="L371" s="11"/>
      <c r="M371" s="11" t="e">
        <f>VLOOKUP(Table2[[#This Row],[LD Place Race1]],Races!$F$3:$G$30,2,0)</f>
        <v>#N/A</v>
      </c>
      <c r="N371" s="11"/>
      <c r="O371" s="11"/>
      <c r="P371" s="11" t="e">
        <f>VLOOKUP(Table2[[#This Row],[500m Place Race1]],Races!$F$3:$G$30,2,0)</f>
        <v>#N/A</v>
      </c>
      <c r="Q371" s="37"/>
      <c r="R371" s="11"/>
      <c r="S371" s="11" t="e">
        <f>VLOOKUP(Table2[[#This Row],[200m Place Race1]],Races!$F$3:$G$30,2,0)</f>
        <v>#N/A</v>
      </c>
      <c r="T371" s="37" t="e">
        <f>Table2[[#This Row],[200m Points1]]+Table2[[#This Row],[500m Points 1]]+Table2[[#This Row],[LD Points1]]</f>
        <v>#N/A</v>
      </c>
      <c r="U371" s="11"/>
      <c r="V371" s="8"/>
      <c r="W371" s="37"/>
      <c r="X371" s="11"/>
      <c r="Y371" s="8" t="e">
        <f>VLOOKUP(Table2[[#This Row],[LD Place Race 2]],Races!$F$3:$G$30,2,0)</f>
        <v>#N/A</v>
      </c>
      <c r="Z371" s="37"/>
      <c r="AA371" s="11"/>
      <c r="AB371" s="8" t="e">
        <f>VLOOKUP(Table2[[#This Row],[500m Place Race 2]],Races!$F$3:$G$30,2,0)</f>
        <v>#N/A</v>
      </c>
      <c r="AC371" s="37"/>
      <c r="AD371" s="11"/>
      <c r="AE371" s="8" t="e">
        <f>VLOOKUP(Table2[[#This Row],[200m Race 2 Place]],Races!$F$3:$G$30,2,0)</f>
        <v>#N/A</v>
      </c>
      <c r="AF371" s="9"/>
      <c r="AG371" s="37"/>
      <c r="AH371" s="11" t="e">
        <f>VLOOKUP(Table2[[#This Row],[100m Place Race 2]],Races!$F$3:$G$30,2,0)</f>
        <v>#N/A</v>
      </c>
      <c r="AI371" s="11" t="e">
        <f>Table2[[#This Row],[100m POINTS Race 2]]+Table2[[#This Row],[200m POINTS RACE 2]]+Table2[[#This Row],[500m Points Race 2]]+Table2[[#This Row],[LD Points Race 2]]</f>
        <v>#N/A</v>
      </c>
      <c r="AJ371" s="11"/>
      <c r="AK371" s="9"/>
      <c r="AL371" s="37"/>
      <c r="AM371" s="11"/>
      <c r="AN371" s="37"/>
      <c r="AO371" s="11"/>
      <c r="AP371" s="37"/>
      <c r="AQ371" s="11" t="e">
        <f>VLOOKUP(Table2[[#This Row],[500m Position]],Races!$F$3:$G$30,2,0)</f>
        <v>#N/A</v>
      </c>
      <c r="AR371" s="37"/>
      <c r="AS371" s="11"/>
      <c r="AT371" s="37" t="e">
        <f>VLOOKUP(Table2[[#This Row],[200m Position Race 4]],Races!$F$3:$G$30,2,0)</f>
        <v>#N/A</v>
      </c>
      <c r="AU371" s="11"/>
      <c r="AV371" s="37"/>
      <c r="AW371" s="11" t="e">
        <f>VLOOKUP(Table2[[#This Row],[100m Position Race 4 ]],Races!$F$3:$G$30,2,0)</f>
        <v>#N/A</v>
      </c>
      <c r="AX371" s="11" t="e">
        <f>Table2[[#This Row],[100m Points Race 4 ]]+Table2[[#This Row],[200m Points Race 4]]+Table2[[#This Row],[500m Points]]</f>
        <v>#N/A</v>
      </c>
      <c r="AY371" s="11"/>
      <c r="AZ371" s="11"/>
      <c r="BA371" s="37"/>
      <c r="BB371" s="37"/>
      <c r="BC371" s="11"/>
      <c r="BD371" s="37"/>
      <c r="BE371" s="11"/>
      <c r="BF371" s="37"/>
      <c r="BG371" s="11"/>
      <c r="BH371" s="37"/>
      <c r="BI371" s="11"/>
      <c r="BJ371" s="37"/>
      <c r="BK371" s="11"/>
      <c r="BL371" s="37"/>
      <c r="BM371" s="11"/>
      <c r="BN371" s="37"/>
      <c r="BO371" s="11"/>
      <c r="BP371" s="37"/>
      <c r="BQ371" s="11"/>
      <c r="BR371" s="37"/>
      <c r="BS371" s="11"/>
      <c r="BT371" s="37"/>
      <c r="BU371" s="11"/>
      <c r="BV37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1" s="9">
        <f>Table2[[#This Row],[Final Points race 1]]+Table2[[#This Row],[Final Points race 2]]+Table2[[#This Row],[Final POINTS Race 4 ]]+Table2[[#This Row],[Final POINTS Race 5]]+Table2[[#This Row],[Final POINTS Race 6]]</f>
        <v>0</v>
      </c>
      <c r="BX37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71" s="42"/>
    </row>
    <row r="372" spans="1:82" ht="16.5" hidden="1" customHeight="1" thickBot="1">
      <c r="A372" s="6">
        <v>16</v>
      </c>
      <c r="B372" s="6" t="s">
        <v>19</v>
      </c>
      <c r="C372" s="185" t="s">
        <v>505</v>
      </c>
      <c r="D372" s="19">
        <v>37478</v>
      </c>
      <c r="E372" s="196" t="s">
        <v>76</v>
      </c>
      <c r="F372" s="10" t="s">
        <v>473</v>
      </c>
      <c r="G372" s="10" t="s">
        <v>13</v>
      </c>
      <c r="H372" s="202" t="s">
        <v>432</v>
      </c>
      <c r="I372" s="93" t="e">
        <f>VLOOKUP(Table2[[#This Row],[GCU Number]],'race 5'!$B$2:$G$48,1,0)</f>
        <v>#N/A</v>
      </c>
      <c r="J372" s="11">
        <v>167</v>
      </c>
      <c r="K372" s="85"/>
      <c r="L372" s="11"/>
      <c r="M372" s="11" t="e">
        <f>VLOOKUP(Table2[[#This Row],[LD Place Race1]],Races!$F$3:$G$30,2,0)</f>
        <v>#N/A</v>
      </c>
      <c r="N372" s="11"/>
      <c r="O372" s="11"/>
      <c r="P372" s="11" t="e">
        <f>VLOOKUP(Table2[[#This Row],[500m Place Race1]],Races!$F$3:$G$30,2,0)</f>
        <v>#N/A</v>
      </c>
      <c r="Q372" s="85"/>
      <c r="R372" s="11"/>
      <c r="S372" s="11" t="e">
        <f>VLOOKUP(Table2[[#This Row],[200m Place Race1]],Races!$F$3:$G$30,2,0)</f>
        <v>#N/A</v>
      </c>
      <c r="T372" s="85" t="e">
        <f>Table2[[#This Row],[200m Points1]]+Table2[[#This Row],[500m Points 1]]+Table2[[#This Row],[LD Points1]]</f>
        <v>#N/A</v>
      </c>
      <c r="U372" s="11"/>
      <c r="V372" s="8"/>
      <c r="W372" s="85"/>
      <c r="X372" s="11"/>
      <c r="Y372" s="8" t="e">
        <f>VLOOKUP(Table2[[#This Row],[LD Place Race 2]],Races!$F$3:$G$30,2,0)</f>
        <v>#N/A</v>
      </c>
      <c r="Z372" s="85"/>
      <c r="AA372" s="11"/>
      <c r="AB372" s="8" t="e">
        <f>VLOOKUP(Table2[[#This Row],[500m Place Race 2]],Races!$F$3:$G$30,2,0)</f>
        <v>#N/A</v>
      </c>
      <c r="AC372" s="85"/>
      <c r="AD372" s="11"/>
      <c r="AE372" s="8" t="e">
        <f>VLOOKUP(Table2[[#This Row],[200m Race 2 Place]],Races!$F$3:$G$30,2,0)</f>
        <v>#N/A</v>
      </c>
      <c r="AF372" s="11"/>
      <c r="AG372" s="85"/>
      <c r="AH372" s="11" t="e">
        <f>VLOOKUP(Table2[[#This Row],[100m Place Race 2]],Races!$F$3:$G$30,2,0)</f>
        <v>#N/A</v>
      </c>
      <c r="AI372" s="11" t="e">
        <f>Table2[[#This Row],[100m POINTS Race 2]]+Table2[[#This Row],[200m POINTS RACE 2]]+Table2[[#This Row],[500m Points Race 2]]+Table2[[#This Row],[LD Points Race 2]]</f>
        <v>#N/A</v>
      </c>
      <c r="AJ372" s="11"/>
      <c r="AK372" s="9"/>
      <c r="AL372" s="85"/>
      <c r="AM372" s="11"/>
      <c r="AN372" s="85"/>
      <c r="AO372" s="11"/>
      <c r="AP372" s="85"/>
      <c r="AQ372" s="11" t="e">
        <f>VLOOKUP(Table2[[#This Row],[500m Position]],Races!$F$3:$G$30,2,0)</f>
        <v>#N/A</v>
      </c>
      <c r="AR372" s="85"/>
      <c r="AS372" s="11"/>
      <c r="AT372" s="85" t="e">
        <f>VLOOKUP(Table2[[#This Row],[200m Position Race 4]],Races!$F$3:$G$30,2,0)</f>
        <v>#N/A</v>
      </c>
      <c r="AU372" s="11"/>
      <c r="AV372" s="85"/>
      <c r="AW372" s="11" t="e">
        <f>VLOOKUP(Table2[[#This Row],[100m Position Race 4 ]],Races!$F$3:$G$30,2,0)</f>
        <v>#N/A</v>
      </c>
      <c r="AX372" s="11" t="e">
        <f>Table2[[#This Row],[100m Points Race 4 ]]+Table2[[#This Row],[200m Points Race 4]]+Table2[[#This Row],[500m Points]]</f>
        <v>#N/A</v>
      </c>
      <c r="AY372" s="11"/>
      <c r="AZ372" s="11"/>
      <c r="BA372" s="85"/>
      <c r="BB372" s="85"/>
      <c r="BC372" s="11"/>
      <c r="BD372" s="85"/>
      <c r="BE372" s="11"/>
      <c r="BF372" s="85"/>
      <c r="BG372" s="11"/>
      <c r="BH372" s="85"/>
      <c r="BI372" s="11"/>
      <c r="BJ372" s="85"/>
      <c r="BK372" s="11"/>
      <c r="BL372" s="85"/>
      <c r="BM372" s="11"/>
      <c r="BN372" s="85"/>
      <c r="BO372" s="11"/>
      <c r="BP372" s="85"/>
      <c r="BQ372" s="11"/>
      <c r="BR372" s="85"/>
      <c r="BS372" s="11"/>
      <c r="BT372" s="85"/>
      <c r="BU372" s="11"/>
      <c r="BV37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2" s="9">
        <f>Table2[[#This Row],[Final Points race 1]]+Table2[[#This Row],[Final Points race 2]]+Table2[[#This Row],[Final POINTS Race 4 ]]+Table2[[#This Row],[Final POINTS Race 5]]+Table2[[#This Row],[Final POINTS Race 6]]</f>
        <v>0</v>
      </c>
      <c r="BX37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72" s="42"/>
    </row>
    <row r="373" spans="1:82" ht="16.5" hidden="1" customHeight="1" thickBot="1">
      <c r="A373" s="6">
        <v>16</v>
      </c>
      <c r="B373" s="189" t="s">
        <v>19</v>
      </c>
      <c r="C373" s="185" t="s">
        <v>501</v>
      </c>
      <c r="D373" s="19">
        <v>37684</v>
      </c>
      <c r="E373" s="365" t="s">
        <v>76</v>
      </c>
      <c r="F373" s="62" t="s">
        <v>473</v>
      </c>
      <c r="G373" s="10" t="s">
        <v>13</v>
      </c>
      <c r="H373" s="202" t="s">
        <v>432</v>
      </c>
      <c r="I373" s="93" t="e">
        <f>VLOOKUP(Table2[[#This Row],[GCU Number]],'race 5'!$B$2:$G$48,1,0)</f>
        <v>#N/A</v>
      </c>
      <c r="J373" s="11">
        <v>155</v>
      </c>
      <c r="K373" s="79"/>
      <c r="L373" s="11"/>
      <c r="M373" s="11" t="e">
        <f>VLOOKUP(Table2[[#This Row],[LD Place Race1]],Races!$F$3:$G$30,2,0)</f>
        <v>#N/A</v>
      </c>
      <c r="N373" s="11"/>
      <c r="O373" s="11"/>
      <c r="P373" s="11" t="e">
        <f>VLOOKUP(Table2[[#This Row],[500m Place Race1]],Races!$F$3:$G$30,2,0)</f>
        <v>#N/A</v>
      </c>
      <c r="Q373" s="79"/>
      <c r="R373" s="11"/>
      <c r="S373" s="11" t="e">
        <f>VLOOKUP(Table2[[#This Row],[200m Place Race1]],Races!$F$3:$G$30,2,0)</f>
        <v>#N/A</v>
      </c>
      <c r="T373" s="79" t="e">
        <f>Table2[[#This Row],[200m Points1]]+Table2[[#This Row],[500m Points 1]]+Table2[[#This Row],[LD Points1]]</f>
        <v>#N/A</v>
      </c>
      <c r="U373" s="11"/>
      <c r="V373" s="8"/>
      <c r="W373" s="79"/>
      <c r="X373" s="11"/>
      <c r="Y373" s="8" t="e">
        <f>VLOOKUP(Table2[[#This Row],[LD Place Race 2]],Races!$F$3:$G$30,2,0)</f>
        <v>#N/A</v>
      </c>
      <c r="Z373" s="79"/>
      <c r="AA373" s="11"/>
      <c r="AB373" s="8" t="e">
        <f>VLOOKUP(Table2[[#This Row],[500m Place Race 2]],Races!$F$3:$G$30,2,0)</f>
        <v>#N/A</v>
      </c>
      <c r="AC373" s="79"/>
      <c r="AD373" s="11"/>
      <c r="AE373" s="8" t="e">
        <f>VLOOKUP(Table2[[#This Row],[200m Race 2 Place]],Races!$F$3:$G$30,2,0)</f>
        <v>#N/A</v>
      </c>
      <c r="AF373" s="11"/>
      <c r="AG373" s="79"/>
      <c r="AH373" s="11" t="e">
        <f>VLOOKUP(Table2[[#This Row],[100m Place Race 2]],Races!$F$3:$G$30,2,0)</f>
        <v>#N/A</v>
      </c>
      <c r="AI373" s="11" t="e">
        <f>Table2[[#This Row],[100m POINTS Race 2]]+Table2[[#This Row],[200m POINTS RACE 2]]+Table2[[#This Row],[500m Points Race 2]]+Table2[[#This Row],[LD Points Race 2]]</f>
        <v>#N/A</v>
      </c>
      <c r="AJ373" s="11"/>
      <c r="AK373" s="9"/>
      <c r="AL373" s="79"/>
      <c r="AM373" s="11"/>
      <c r="AN373" s="79"/>
      <c r="AO373" s="11"/>
      <c r="AP373" s="79"/>
      <c r="AQ373" s="11" t="e">
        <f>VLOOKUP(Table2[[#This Row],[500m Position]],Races!$F$3:$G$30,2,0)</f>
        <v>#N/A</v>
      </c>
      <c r="AR373" s="79"/>
      <c r="AS373" s="11"/>
      <c r="AT373" s="79" t="e">
        <f>VLOOKUP(Table2[[#This Row],[200m Position Race 4]],Races!$F$3:$G$30,2,0)</f>
        <v>#N/A</v>
      </c>
      <c r="AU373" s="11"/>
      <c r="AV373" s="79"/>
      <c r="AW373" s="11" t="e">
        <f>VLOOKUP(Table2[[#This Row],[100m Position Race 4 ]],Races!$F$3:$G$30,2,0)</f>
        <v>#N/A</v>
      </c>
      <c r="AX373" s="11" t="e">
        <f>Table2[[#This Row],[100m Points Race 4 ]]+Table2[[#This Row],[200m Points Race 4]]+Table2[[#This Row],[500m Points]]</f>
        <v>#N/A</v>
      </c>
      <c r="AY373" s="11"/>
      <c r="AZ373" s="11"/>
      <c r="BA373" s="79"/>
      <c r="BB373" s="79"/>
      <c r="BC373" s="11"/>
      <c r="BD373" s="79"/>
      <c r="BE373" s="11"/>
      <c r="BF373" s="79"/>
      <c r="BG373" s="11"/>
      <c r="BH373" s="79"/>
      <c r="BI373" s="11"/>
      <c r="BJ373" s="79"/>
      <c r="BK373" s="11"/>
      <c r="BL373" s="79"/>
      <c r="BM373" s="11"/>
      <c r="BN373" s="79"/>
      <c r="BO373" s="11"/>
      <c r="BP373" s="79"/>
      <c r="BQ373" s="11"/>
      <c r="BR373" s="79"/>
      <c r="BS373" s="11"/>
      <c r="BT373" s="79"/>
      <c r="BU373" s="11"/>
      <c r="BV37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3" s="9">
        <f>Table2[[#This Row],[Final Points race 1]]+Table2[[#This Row],[Final Points race 2]]+Table2[[#This Row],[Final POINTS Race 4 ]]+Table2[[#This Row],[Final POINTS Race 5]]+Table2[[#This Row],[Final POINTS Race 6]]</f>
        <v>0</v>
      </c>
      <c r="BX37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73" s="42"/>
    </row>
    <row r="374" spans="1:82" ht="16.5" customHeight="1">
      <c r="A374" s="10">
        <v>16</v>
      </c>
      <c r="B374" s="6" t="s">
        <v>9</v>
      </c>
      <c r="C374" s="39" t="s">
        <v>2005</v>
      </c>
      <c r="D374" s="19"/>
      <c r="E374" s="10"/>
      <c r="F374" s="10"/>
      <c r="G374" s="28" t="s">
        <v>44</v>
      </c>
      <c r="H374" s="201"/>
      <c r="I374" s="176"/>
      <c r="J374" s="11"/>
      <c r="K374" s="297"/>
      <c r="L374" s="126"/>
      <c r="M374" s="126"/>
      <c r="N374" s="11"/>
      <c r="O374" s="11"/>
      <c r="P374" s="11"/>
      <c r="Q374" s="297"/>
      <c r="R374" s="126"/>
      <c r="S374" s="126"/>
      <c r="T374" s="297"/>
      <c r="U374" s="126"/>
      <c r="V374" s="298"/>
      <c r="W374" s="297"/>
      <c r="X374" s="126"/>
      <c r="Y374" s="298"/>
      <c r="Z374" s="297"/>
      <c r="AA374" s="126"/>
      <c r="AB374" s="298"/>
      <c r="AC374" s="297"/>
      <c r="AD374" s="126"/>
      <c r="AE374" s="298"/>
      <c r="AF374" s="126"/>
      <c r="AG374" s="297"/>
      <c r="AH374" s="126"/>
      <c r="AI374" s="11"/>
      <c r="AJ374" s="11"/>
      <c r="AK374" s="127"/>
      <c r="AL374" s="297"/>
      <c r="AM374" s="126"/>
      <c r="AN374" s="297"/>
      <c r="AO374" s="126"/>
      <c r="AP374" s="297"/>
      <c r="AQ374" s="126"/>
      <c r="AR374" s="297"/>
      <c r="AS374" s="126"/>
      <c r="AT374" s="297"/>
      <c r="AU374" s="126"/>
      <c r="AV374" s="297"/>
      <c r="AW374" s="126"/>
      <c r="AX374" s="11"/>
      <c r="AY374" s="11"/>
      <c r="AZ374" s="11"/>
      <c r="BA374" s="297"/>
      <c r="BB374" s="297"/>
      <c r="BC374" s="126"/>
      <c r="BD374" s="78" t="s">
        <v>2056</v>
      </c>
      <c r="BE374" s="126">
        <v>8</v>
      </c>
      <c r="BF374" s="297">
        <f>VLOOKUP(Table2[[#This Row],[Total Position Race 6]],Races!$F$3:$G$30,2,0)</f>
        <v>13</v>
      </c>
      <c r="BG374" s="126"/>
      <c r="BH374" s="297"/>
      <c r="BI374" s="126"/>
      <c r="BJ374" s="297"/>
      <c r="BK374" s="126"/>
      <c r="BL374" s="297"/>
      <c r="BM374" s="126"/>
      <c r="BN374" s="297"/>
      <c r="BO374" s="126"/>
      <c r="BP374" s="78"/>
      <c r="BQ374" s="11"/>
      <c r="BR374" s="78"/>
      <c r="BS374" s="11"/>
      <c r="BT374" s="78"/>
      <c r="BU374" s="11"/>
      <c r="BV374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374" s="127">
        <f>Table2[[#This Row],[Final Points race 1]]+Table2[[#This Row],[Final Points race 2]]+Table2[[#This Row],[Final POINTS Race 4 ]]+Table2[[#This Row],[Final POINTS Race 5]]+Table2[[#This Row],[Final POINTS Race 6]]</f>
        <v>13</v>
      </c>
      <c r="BX374" s="9" t="e">
        <f>SMALL(#REF!,1)</f>
        <v>#REF!</v>
      </c>
      <c r="BY374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374" s="9">
        <f>IF(Table2[[#This Row],[Races completed]]=$BZ$1,Table2[[#This Row],[Total Points 2018]]-Table2[[#This Row],[Lowest]],Table2[[#This Row],[Total Points 2018]])</f>
        <v>13</v>
      </c>
      <c r="CD374" s="42"/>
    </row>
    <row r="375" spans="1:82" ht="16.5" hidden="1" customHeight="1" thickBot="1">
      <c r="A375" s="6">
        <v>16</v>
      </c>
      <c r="B375" s="6" t="s">
        <v>19</v>
      </c>
      <c r="C375" s="185" t="s">
        <v>294</v>
      </c>
      <c r="D375" s="19">
        <v>37789</v>
      </c>
      <c r="E375" s="286" t="s">
        <v>289</v>
      </c>
      <c r="F375" s="369" t="s">
        <v>76</v>
      </c>
      <c r="G375" s="28" t="s">
        <v>44</v>
      </c>
      <c r="H375" s="191"/>
      <c r="I375" s="93" t="e">
        <f>VLOOKUP(Table2[[#This Row],[GCU Number]],'race 5'!$B$2:$G$48,1,0)</f>
        <v>#N/A</v>
      </c>
      <c r="J375" s="11"/>
      <c r="K375" s="37"/>
      <c r="L375" s="11"/>
      <c r="M375" s="11" t="e">
        <f>VLOOKUP(Table2[[#This Row],[LD Place Race1]],Races!$F$3:$G$30,2,0)</f>
        <v>#N/A</v>
      </c>
      <c r="N375" s="11"/>
      <c r="O375" s="11"/>
      <c r="P375" s="11" t="e">
        <f>VLOOKUP(Table2[[#This Row],[500m Place Race1]],Races!$F$3:$G$30,2,0)</f>
        <v>#N/A</v>
      </c>
      <c r="Q375" s="37"/>
      <c r="R375" s="11"/>
      <c r="S375" s="11" t="e">
        <f>VLOOKUP(Table2[[#This Row],[200m Place Race1]],Races!$F$3:$G$30,2,0)</f>
        <v>#N/A</v>
      </c>
      <c r="T375" s="37" t="e">
        <f>Table2[[#This Row],[200m Points1]]+Table2[[#This Row],[500m Points 1]]+Table2[[#This Row],[LD Points1]]</f>
        <v>#N/A</v>
      </c>
      <c r="U375" s="11"/>
      <c r="V375" s="8"/>
      <c r="W375" s="37"/>
      <c r="X375" s="11"/>
      <c r="Y375" s="8" t="e">
        <f>VLOOKUP(Table2[[#This Row],[LD Place Race 2]],Races!$F$3:$G$30,2,0)</f>
        <v>#N/A</v>
      </c>
      <c r="Z375" s="37"/>
      <c r="AA375" s="11"/>
      <c r="AB375" s="8" t="e">
        <f>VLOOKUP(Table2[[#This Row],[500m Place Race 2]],Races!$F$3:$G$30,2,0)</f>
        <v>#N/A</v>
      </c>
      <c r="AC375" s="37"/>
      <c r="AD375" s="11"/>
      <c r="AE375" s="8" t="e">
        <f>VLOOKUP(Table2[[#This Row],[200m Race 2 Place]],Races!$F$3:$G$30,2,0)</f>
        <v>#N/A</v>
      </c>
      <c r="AF375" s="9"/>
      <c r="AG375" s="37"/>
      <c r="AH375" s="11" t="e">
        <f>VLOOKUP(Table2[[#This Row],[100m Place Race 2]],Races!$F$3:$G$30,2,0)</f>
        <v>#N/A</v>
      </c>
      <c r="AI375" s="11" t="e">
        <f>Table2[[#This Row],[100m POINTS Race 2]]+Table2[[#This Row],[200m POINTS RACE 2]]+Table2[[#This Row],[500m Points Race 2]]+Table2[[#This Row],[LD Points Race 2]]</f>
        <v>#N/A</v>
      </c>
      <c r="AJ375" s="11"/>
      <c r="AK375" s="9"/>
      <c r="AL375" s="37"/>
      <c r="AM375" s="11"/>
      <c r="AN375" s="37"/>
      <c r="AO375" s="11"/>
      <c r="AP375" s="37"/>
      <c r="AQ375" s="11" t="e">
        <f>VLOOKUP(Table2[[#This Row],[500m Position]],Races!$F$3:$G$30,2,0)</f>
        <v>#N/A</v>
      </c>
      <c r="AR375" s="37"/>
      <c r="AS375" s="11"/>
      <c r="AT375" s="37" t="e">
        <f>VLOOKUP(Table2[[#This Row],[200m Position Race 4]],Races!$F$3:$G$30,2,0)</f>
        <v>#N/A</v>
      </c>
      <c r="AU375" s="11"/>
      <c r="AV375" s="37"/>
      <c r="AW375" s="11" t="e">
        <f>VLOOKUP(Table2[[#This Row],[100m Position Race 4 ]],Races!$F$3:$G$30,2,0)</f>
        <v>#N/A</v>
      </c>
      <c r="AX375" s="11" t="e">
        <f>Table2[[#This Row],[100m Points Race 4 ]]+Table2[[#This Row],[200m Points Race 4]]+Table2[[#This Row],[500m Points]]</f>
        <v>#N/A</v>
      </c>
      <c r="AY375" s="11"/>
      <c r="AZ375" s="11"/>
      <c r="BA375" s="37"/>
      <c r="BB375" s="37"/>
      <c r="BC375" s="11"/>
      <c r="BD375" s="37"/>
      <c r="BE375" s="11"/>
      <c r="BF375" s="37"/>
      <c r="BG375" s="11"/>
      <c r="BH375" s="37"/>
      <c r="BI375" s="11"/>
      <c r="BJ375" s="37"/>
      <c r="BK375" s="11"/>
      <c r="BL375" s="37"/>
      <c r="BM375" s="11"/>
      <c r="BN375" s="37"/>
      <c r="BO375" s="11"/>
      <c r="BP375" s="37"/>
      <c r="BQ375" s="11"/>
      <c r="BR375" s="37"/>
      <c r="BS375" s="11"/>
      <c r="BT375" s="37"/>
      <c r="BU375" s="11"/>
      <c r="BV37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5" s="9">
        <f>Table2[[#This Row],[Final Points race 1]]+Table2[[#This Row],[Final Points race 2]]+Table2[[#This Row],[Final POINTS Race 4 ]]+Table2[[#This Row],[Final POINTS Race 5]]+Table2[[#This Row],[Final POINTS Race 6]]</f>
        <v>0</v>
      </c>
      <c r="BX37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75" s="42"/>
    </row>
    <row r="376" spans="1:82" ht="16.5" hidden="1" customHeight="1" thickBot="1">
      <c r="A376" s="6">
        <v>16</v>
      </c>
      <c r="B376" s="6" t="s">
        <v>19</v>
      </c>
      <c r="C376" s="185" t="s">
        <v>310</v>
      </c>
      <c r="D376" s="19">
        <v>37569</v>
      </c>
      <c r="E376" s="286" t="s">
        <v>76</v>
      </c>
      <c r="F376" s="92" t="s">
        <v>305</v>
      </c>
      <c r="G376" s="28" t="s">
        <v>44</v>
      </c>
      <c r="H376" s="191"/>
      <c r="I376" s="93" t="e">
        <f>VLOOKUP(Table2[[#This Row],[GCU Number]],'race 5'!$B$2:$G$48,1,0)</f>
        <v>#N/A</v>
      </c>
      <c r="J376" s="11"/>
      <c r="K376" s="37"/>
      <c r="L376" s="11"/>
      <c r="M376" s="11" t="e">
        <f>VLOOKUP(Table2[[#This Row],[LD Place Race1]],Races!$F$3:$G$30,2,0)</f>
        <v>#N/A</v>
      </c>
      <c r="N376" s="11"/>
      <c r="O376" s="11"/>
      <c r="P376" s="11" t="e">
        <f>VLOOKUP(Table2[[#This Row],[500m Place Race1]],Races!$F$3:$G$30,2,0)</f>
        <v>#N/A</v>
      </c>
      <c r="Q376" s="37"/>
      <c r="R376" s="11"/>
      <c r="S376" s="11" t="e">
        <f>VLOOKUP(Table2[[#This Row],[200m Place Race1]],Races!$F$3:$G$30,2,0)</f>
        <v>#N/A</v>
      </c>
      <c r="T376" s="37" t="e">
        <f>Table2[[#This Row],[200m Points1]]+Table2[[#This Row],[500m Points 1]]+Table2[[#This Row],[LD Points1]]</f>
        <v>#N/A</v>
      </c>
      <c r="U376" s="11"/>
      <c r="V376" s="8"/>
      <c r="W376" s="37"/>
      <c r="X376" s="11"/>
      <c r="Y376" s="8" t="e">
        <f>VLOOKUP(Table2[[#This Row],[LD Place Race 2]],Races!$F$3:$G$30,2,0)</f>
        <v>#N/A</v>
      </c>
      <c r="Z376" s="37"/>
      <c r="AA376" s="11"/>
      <c r="AB376" s="8" t="e">
        <f>VLOOKUP(Table2[[#This Row],[500m Place Race 2]],Races!$F$3:$G$30,2,0)</f>
        <v>#N/A</v>
      </c>
      <c r="AC376" s="37"/>
      <c r="AD376" s="11"/>
      <c r="AE376" s="8" t="e">
        <f>VLOOKUP(Table2[[#This Row],[200m Race 2 Place]],Races!$F$3:$G$30,2,0)</f>
        <v>#N/A</v>
      </c>
      <c r="AF376" s="9"/>
      <c r="AG376" s="37"/>
      <c r="AH376" s="11" t="e">
        <f>VLOOKUP(Table2[[#This Row],[100m Place Race 2]],Races!$F$3:$G$30,2,0)</f>
        <v>#N/A</v>
      </c>
      <c r="AI376" s="11" t="e">
        <f>Table2[[#This Row],[100m POINTS Race 2]]+Table2[[#This Row],[200m POINTS RACE 2]]+Table2[[#This Row],[500m Points Race 2]]+Table2[[#This Row],[LD Points Race 2]]</f>
        <v>#N/A</v>
      </c>
      <c r="AJ376" s="11"/>
      <c r="AK376" s="9"/>
      <c r="AL376" s="37"/>
      <c r="AM376" s="11"/>
      <c r="AN376" s="37"/>
      <c r="AO376" s="11"/>
      <c r="AP376" s="37"/>
      <c r="AQ376" s="11" t="e">
        <f>VLOOKUP(Table2[[#This Row],[500m Position]],Races!$F$3:$G$30,2,0)</f>
        <v>#N/A</v>
      </c>
      <c r="AR376" s="37"/>
      <c r="AS376" s="11"/>
      <c r="AT376" s="37" t="e">
        <f>VLOOKUP(Table2[[#This Row],[200m Position Race 4]],Races!$F$3:$G$30,2,0)</f>
        <v>#N/A</v>
      </c>
      <c r="AU376" s="11"/>
      <c r="AV376" s="37"/>
      <c r="AW376" s="11" t="e">
        <f>VLOOKUP(Table2[[#This Row],[100m Position Race 4 ]],Races!$F$3:$G$30,2,0)</f>
        <v>#N/A</v>
      </c>
      <c r="AX376" s="11" t="e">
        <f>Table2[[#This Row],[100m Points Race 4 ]]+Table2[[#This Row],[200m Points Race 4]]+Table2[[#This Row],[500m Points]]</f>
        <v>#N/A</v>
      </c>
      <c r="AY376" s="11"/>
      <c r="AZ376" s="11"/>
      <c r="BA376" s="37"/>
      <c r="BB376" s="37"/>
      <c r="BC376" s="11"/>
      <c r="BD376" s="37"/>
      <c r="BE376" s="11"/>
      <c r="BF376" s="37"/>
      <c r="BG376" s="11"/>
      <c r="BH376" s="37"/>
      <c r="BI376" s="11"/>
      <c r="BJ376" s="37"/>
      <c r="BK376" s="11"/>
      <c r="BL376" s="37"/>
      <c r="BM376" s="11"/>
      <c r="BN376" s="37"/>
      <c r="BO376" s="11"/>
      <c r="BP376" s="37"/>
      <c r="BQ376" s="11"/>
      <c r="BR376" s="37"/>
      <c r="BS376" s="11"/>
      <c r="BT376" s="37"/>
      <c r="BU376" s="11"/>
      <c r="BV37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6" s="9">
        <f>Table2[[#This Row],[Final Points race 1]]+Table2[[#This Row],[Final Points race 2]]+Table2[[#This Row],[Final POINTS Race 4 ]]+Table2[[#This Row],[Final POINTS Race 5]]+Table2[[#This Row],[Final POINTS Race 6]]</f>
        <v>0</v>
      </c>
      <c r="BX37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76" s="42"/>
    </row>
    <row r="377" spans="1:82" ht="16.5" hidden="1" customHeight="1" thickBot="1">
      <c r="A377" s="6">
        <v>16</v>
      </c>
      <c r="B377" s="6" t="s">
        <v>19</v>
      </c>
      <c r="C377" s="185" t="s">
        <v>338</v>
      </c>
      <c r="D377" s="19">
        <v>37444</v>
      </c>
      <c r="E377" s="52" t="s">
        <v>303</v>
      </c>
      <c r="F377" s="290" t="s">
        <v>76</v>
      </c>
      <c r="G377" s="87" t="s">
        <v>44</v>
      </c>
      <c r="H377" s="191"/>
      <c r="I377" s="93" t="e">
        <f>VLOOKUP(Table2[[#This Row],[GCU Number]],'race 5'!$B$2:$G$48,1,0)</f>
        <v>#N/A</v>
      </c>
      <c r="J377" s="11"/>
      <c r="K377" s="37"/>
      <c r="L377" s="55"/>
      <c r="M377" s="11" t="e">
        <f>VLOOKUP(Table2[[#This Row],[LD Place Race1]],Races!$F$3:$G$30,2,0)</f>
        <v>#N/A</v>
      </c>
      <c r="N377" s="11"/>
      <c r="O377" s="11"/>
      <c r="P377" s="11" t="e">
        <f>VLOOKUP(Table2[[#This Row],[500m Place Race1]],Races!$F$3:$G$30,2,0)</f>
        <v>#N/A</v>
      </c>
      <c r="Q377" s="37"/>
      <c r="R377" s="55"/>
      <c r="S377" s="11" t="e">
        <f>VLOOKUP(Table2[[#This Row],[200m Place Race1]],Races!$F$3:$G$30,2,0)</f>
        <v>#N/A</v>
      </c>
      <c r="T377" s="37" t="e">
        <f>Table2[[#This Row],[200m Points1]]+Table2[[#This Row],[500m Points 1]]+Table2[[#This Row],[LD Points1]]</f>
        <v>#N/A</v>
      </c>
      <c r="U377" s="55"/>
      <c r="V377" s="56"/>
      <c r="W377" s="37"/>
      <c r="X377" s="55"/>
      <c r="Y377" s="56" t="e">
        <f>VLOOKUP(Table2[[#This Row],[LD Place Race 2]],Races!$F$3:$G$30,2,0)</f>
        <v>#N/A</v>
      </c>
      <c r="Z377" s="37"/>
      <c r="AA377" s="55"/>
      <c r="AB377" s="56" t="e">
        <f>VLOOKUP(Table2[[#This Row],[500m Place Race 2]],Races!$F$3:$G$30,2,0)</f>
        <v>#N/A</v>
      </c>
      <c r="AC377" s="40"/>
      <c r="AD377" s="55"/>
      <c r="AE377" s="56" t="e">
        <f>VLOOKUP(Table2[[#This Row],[200m Race 2 Place]],Races!$F$3:$G$30,2,0)</f>
        <v>#N/A</v>
      </c>
      <c r="AF377" s="88"/>
      <c r="AG377" s="37"/>
      <c r="AH377" s="55" t="e">
        <f>VLOOKUP(Table2[[#This Row],[100m Place Race 2]],Races!$F$3:$G$30,2,0)</f>
        <v>#N/A</v>
      </c>
      <c r="AI377" s="55" t="e">
        <f>Table2[[#This Row],[100m POINTS Race 2]]+Table2[[#This Row],[200m POINTS RACE 2]]+Table2[[#This Row],[500m Points Race 2]]+Table2[[#This Row],[LD Points Race 2]]</f>
        <v>#N/A</v>
      </c>
      <c r="AJ377" s="55"/>
      <c r="AK377" s="88"/>
      <c r="AL377" s="37"/>
      <c r="AM377" s="55"/>
      <c r="AN377" s="37"/>
      <c r="AO377" s="55"/>
      <c r="AP377" s="37"/>
      <c r="AQ377" s="55" t="e">
        <f>VLOOKUP(Table2[[#This Row],[500m Position]],Races!$F$3:$G$30,2,0)</f>
        <v>#N/A</v>
      </c>
      <c r="AR377" s="37"/>
      <c r="AS377" s="55"/>
      <c r="AT377" s="37" t="e">
        <f>VLOOKUP(Table2[[#This Row],[200m Position Race 4]],Races!$F$3:$G$30,2,0)</f>
        <v>#N/A</v>
      </c>
      <c r="AU377" s="55"/>
      <c r="AV377" s="37"/>
      <c r="AW377" s="55" t="e">
        <f>VLOOKUP(Table2[[#This Row],[100m Position Race 4 ]],Races!$F$3:$G$30,2,0)</f>
        <v>#N/A</v>
      </c>
      <c r="AX377" s="55" t="e">
        <f>Table2[[#This Row],[100m Points Race 4 ]]+Table2[[#This Row],[200m Points Race 4]]+Table2[[#This Row],[500m Points]]</f>
        <v>#N/A</v>
      </c>
      <c r="AY377" s="55"/>
      <c r="AZ377" s="55"/>
      <c r="BA377" s="37"/>
      <c r="BB377" s="37"/>
      <c r="BC377" s="55"/>
      <c r="BD377" s="37"/>
      <c r="BE377" s="55"/>
      <c r="BF377" s="37"/>
      <c r="BG377" s="55"/>
      <c r="BH377" s="37"/>
      <c r="BI377" s="55"/>
      <c r="BJ377" s="37"/>
      <c r="BK377" s="55"/>
      <c r="BL377" s="37"/>
      <c r="BM377" s="55"/>
      <c r="BN377" s="37"/>
      <c r="BO377" s="55"/>
      <c r="BP377" s="37"/>
      <c r="BQ377" s="55"/>
      <c r="BR377" s="37"/>
      <c r="BS377" s="55"/>
      <c r="BT377" s="37"/>
      <c r="BU377" s="55"/>
      <c r="BV37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7" s="9">
        <f>Table2[[#This Row],[Final Points race 1]]+Table2[[#This Row],[Final Points race 2]]+Table2[[#This Row],[Final POINTS Race 4 ]]+Table2[[#This Row],[Final POINTS Race 5]]+Table2[[#This Row],[Final POINTS Race 6]]</f>
        <v>0</v>
      </c>
      <c r="BX37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77" s="42"/>
    </row>
    <row r="378" spans="1:82" ht="16.5" hidden="1" customHeight="1" thickBot="1">
      <c r="A378" s="10">
        <v>16</v>
      </c>
      <c r="B378" s="6" t="s">
        <v>19</v>
      </c>
      <c r="C378" s="185" t="s">
        <v>314</v>
      </c>
      <c r="D378" s="19"/>
      <c r="E378" s="286" t="s">
        <v>289</v>
      </c>
      <c r="F378" s="92" t="s">
        <v>76</v>
      </c>
      <c r="G378" s="28" t="s">
        <v>44</v>
      </c>
      <c r="H378" s="191"/>
      <c r="I378" s="93" t="e">
        <f>VLOOKUP(Table2[[#This Row],[GCU Number]],'race 5'!$B$2:$G$48,1,0)</f>
        <v>#N/A</v>
      </c>
      <c r="J378" s="11"/>
      <c r="K378" s="37"/>
      <c r="L378" s="11"/>
      <c r="M378" s="11" t="e">
        <f>VLOOKUP(Table2[[#This Row],[LD Place Race1]],Races!$F$3:$G$30,2,0)</f>
        <v>#N/A</v>
      </c>
      <c r="N378" s="11"/>
      <c r="O378" s="11"/>
      <c r="P378" s="11" t="e">
        <f>VLOOKUP(Table2[[#This Row],[500m Place Race1]],Races!$F$3:$G$30,2,0)</f>
        <v>#N/A</v>
      </c>
      <c r="Q378" s="37"/>
      <c r="R378" s="11"/>
      <c r="S378" s="11" t="e">
        <f>VLOOKUP(Table2[[#This Row],[200m Place Race1]],Races!$F$3:$G$30,2,0)</f>
        <v>#N/A</v>
      </c>
      <c r="T378" s="37" t="e">
        <f>Table2[[#This Row],[200m Points1]]+Table2[[#This Row],[500m Points 1]]+Table2[[#This Row],[LD Points1]]</f>
        <v>#N/A</v>
      </c>
      <c r="U378" s="11"/>
      <c r="V378" s="8"/>
      <c r="W378" s="37"/>
      <c r="X378" s="11"/>
      <c r="Y378" s="8" t="e">
        <f>VLOOKUP(Table2[[#This Row],[LD Place Race 2]],Races!$F$3:$G$30,2,0)</f>
        <v>#N/A</v>
      </c>
      <c r="Z378" s="37"/>
      <c r="AA378" s="11"/>
      <c r="AB378" s="8" t="e">
        <f>VLOOKUP(Table2[[#This Row],[500m Place Race 2]],Races!$F$3:$G$30,2,0)</f>
        <v>#N/A</v>
      </c>
      <c r="AC378" s="37"/>
      <c r="AD378" s="11"/>
      <c r="AE378" s="8" t="e">
        <f>VLOOKUP(Table2[[#This Row],[200m Race 2 Place]],Races!$F$3:$G$30,2,0)</f>
        <v>#N/A</v>
      </c>
      <c r="AF378" s="9"/>
      <c r="AG378" s="37"/>
      <c r="AH378" s="11" t="e">
        <f>VLOOKUP(Table2[[#This Row],[100m Place Race 2]],Races!$F$3:$G$30,2,0)</f>
        <v>#N/A</v>
      </c>
      <c r="AI378" s="11" t="e">
        <f>Table2[[#This Row],[100m POINTS Race 2]]+Table2[[#This Row],[200m POINTS RACE 2]]+Table2[[#This Row],[500m Points Race 2]]+Table2[[#This Row],[LD Points Race 2]]</f>
        <v>#N/A</v>
      </c>
      <c r="AJ378" s="11"/>
      <c r="AK378" s="9"/>
      <c r="AL378" s="37"/>
      <c r="AM378" s="11"/>
      <c r="AN378" s="37"/>
      <c r="AO378" s="11"/>
      <c r="AP378" s="37"/>
      <c r="AQ378" s="11" t="e">
        <f>VLOOKUP(Table2[[#This Row],[500m Position]],Races!$F$3:$G$30,2,0)</f>
        <v>#N/A</v>
      </c>
      <c r="AR378" s="37"/>
      <c r="AS378" s="11"/>
      <c r="AT378" s="37" t="e">
        <f>VLOOKUP(Table2[[#This Row],[200m Position Race 4]],Races!$F$3:$G$30,2,0)</f>
        <v>#N/A</v>
      </c>
      <c r="AU378" s="11"/>
      <c r="AV378" s="37"/>
      <c r="AW378" s="11" t="e">
        <f>VLOOKUP(Table2[[#This Row],[100m Position Race 4 ]],Races!$F$3:$G$30,2,0)</f>
        <v>#N/A</v>
      </c>
      <c r="AX378" s="11" t="e">
        <f>Table2[[#This Row],[100m Points Race 4 ]]+Table2[[#This Row],[200m Points Race 4]]+Table2[[#This Row],[500m Points]]</f>
        <v>#N/A</v>
      </c>
      <c r="AY378" s="11"/>
      <c r="AZ378" s="11"/>
      <c r="BA378" s="37"/>
      <c r="BB378" s="37"/>
      <c r="BC378" s="11"/>
      <c r="BD378" s="37"/>
      <c r="BE378" s="11"/>
      <c r="BF378" s="37"/>
      <c r="BG378" s="11"/>
      <c r="BH378" s="37"/>
      <c r="BI378" s="11"/>
      <c r="BJ378" s="37"/>
      <c r="BK378" s="11"/>
      <c r="BL378" s="37"/>
      <c r="BM378" s="11"/>
      <c r="BN378" s="37"/>
      <c r="BO378" s="11"/>
      <c r="BP378" s="37"/>
      <c r="BQ378" s="11"/>
      <c r="BR378" s="37"/>
      <c r="BS378" s="11"/>
      <c r="BT378" s="37"/>
      <c r="BU378" s="11"/>
      <c r="BV37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8" s="9">
        <f>Table2[[#This Row],[Final Points race 1]]+Table2[[#This Row],[Final Points race 2]]+Table2[[#This Row],[Final POINTS Race 4 ]]+Table2[[#This Row],[Final POINTS Race 5]]+Table2[[#This Row],[Final POINTS Race 6]]</f>
        <v>0</v>
      </c>
      <c r="BX37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78" s="42"/>
    </row>
    <row r="379" spans="1:82" ht="16.5" hidden="1" customHeight="1" thickBot="1">
      <c r="A379" s="6">
        <v>16</v>
      </c>
      <c r="B379" s="6" t="s">
        <v>19</v>
      </c>
      <c r="C379" s="185" t="s">
        <v>211</v>
      </c>
      <c r="D379" s="19">
        <v>37781</v>
      </c>
      <c r="E379" s="62" t="s">
        <v>76</v>
      </c>
      <c r="F379" s="197" t="s">
        <v>739</v>
      </c>
      <c r="G379" s="10" t="s">
        <v>11</v>
      </c>
      <c r="H379" s="201">
        <v>3793</v>
      </c>
      <c r="I379" s="93" t="e">
        <f>VLOOKUP(Table2[[#This Row],[GCU Number]],'race 5'!$B$2:$G$48,1,0)</f>
        <v>#N/A</v>
      </c>
      <c r="J379" s="11">
        <v>42</v>
      </c>
      <c r="K379" s="11"/>
      <c r="L379" s="11"/>
      <c r="M379" s="11" t="e">
        <f>VLOOKUP(Table2[[#This Row],[LD Place Race1]],Races!$F$3:$G$30,2,0)</f>
        <v>#N/A</v>
      </c>
      <c r="N379" s="11"/>
      <c r="O379" s="11"/>
      <c r="P379" s="11" t="e">
        <f>VLOOKUP(Table2[[#This Row],[500m Place Race1]],Races!$F$3:$G$30,2,0)</f>
        <v>#N/A</v>
      </c>
      <c r="Q379" s="11"/>
      <c r="R379" s="11"/>
      <c r="S379" s="11" t="e">
        <f>VLOOKUP(Table2[[#This Row],[200m Place Race1]],Races!$F$3:$G$30,2,0)</f>
        <v>#N/A</v>
      </c>
      <c r="T379" s="11" t="e">
        <f>Table2[[#This Row],[200m Points1]]+Table2[[#This Row],[500m Points 1]]+Table2[[#This Row],[LD Points1]]</f>
        <v>#N/A</v>
      </c>
      <c r="U379" s="11"/>
      <c r="V379" s="8"/>
      <c r="W379" s="11"/>
      <c r="X379" s="11"/>
      <c r="Y379" s="7" t="e">
        <f>VLOOKUP(Table2[[#This Row],[LD Place Race 2]],Races!$F$3:$G$30,2,0)</f>
        <v>#N/A</v>
      </c>
      <c r="Z379" s="11"/>
      <c r="AA379" s="11"/>
      <c r="AB379" s="7" t="e">
        <f>VLOOKUP(Table2[[#This Row],[500m Place Race 2]],Races!$F$3:$G$30,2,0)</f>
        <v>#N/A</v>
      </c>
      <c r="AC379" s="11"/>
      <c r="AD379" s="11"/>
      <c r="AE379" s="7" t="e">
        <f>VLOOKUP(Table2[[#This Row],[200m Race 2 Place]],Races!$F$3:$G$30,2,0)</f>
        <v>#N/A</v>
      </c>
      <c r="AF379" s="11"/>
      <c r="AG379" s="11"/>
      <c r="AH379" s="11" t="e">
        <f>VLOOKUP(Table2[[#This Row],[100m Place Race 2]],Races!$F$3:$G$30,2,0)</f>
        <v>#N/A</v>
      </c>
      <c r="AI379" s="11" t="e">
        <f>Table2[[#This Row],[100m POINTS Race 2]]+Table2[[#This Row],[200m POINTS RACE 2]]+Table2[[#This Row],[500m Points Race 2]]+Table2[[#This Row],[LD Points Race 2]]</f>
        <v>#N/A</v>
      </c>
      <c r="AJ379" s="11"/>
      <c r="AK379" s="11"/>
      <c r="AL379" s="11"/>
      <c r="AM379" s="11"/>
      <c r="AN379" s="11"/>
      <c r="AO379" s="11"/>
      <c r="AP379" s="11"/>
      <c r="AQ379" s="11" t="e">
        <f>VLOOKUP(Table2[[#This Row],[500m Position]],Races!$F$3:$G$30,2,0)</f>
        <v>#N/A</v>
      </c>
      <c r="AR379" s="11"/>
      <c r="AS379" s="11"/>
      <c r="AT379" s="11" t="e">
        <f>VLOOKUP(Table2[[#This Row],[200m Position Race 4]],Races!$F$3:$G$30,2,0)</f>
        <v>#N/A</v>
      </c>
      <c r="AU379" s="11"/>
      <c r="AV379" s="11"/>
      <c r="AW379" s="11" t="e">
        <f>VLOOKUP(Table2[[#This Row],[100m Position Race 4 ]],Races!$F$3:$G$30,2,0)</f>
        <v>#N/A</v>
      </c>
      <c r="AX379" s="11" t="e">
        <f>Table2[[#This Row],[100m Points Race 4 ]]+Table2[[#This Row],[200m Points Race 4]]+Table2[[#This Row],[500m Points]]</f>
        <v>#N/A</v>
      </c>
      <c r="AY379" s="11"/>
      <c r="AZ379" s="11"/>
      <c r="BA379" s="11"/>
      <c r="BB379" s="11"/>
      <c r="BC379" s="11"/>
      <c r="BD379" s="11"/>
      <c r="BE379" s="11"/>
      <c r="BF379" s="11"/>
      <c r="BG379" s="11"/>
      <c r="BH379" s="11"/>
      <c r="BI379" s="11"/>
      <c r="BJ379" s="11"/>
      <c r="BK379" s="11"/>
      <c r="BL379" s="11"/>
      <c r="BM379" s="11"/>
      <c r="BN379" s="11"/>
      <c r="BO379" s="11"/>
      <c r="BP379" s="11"/>
      <c r="BQ379" s="11"/>
      <c r="BR379" s="11"/>
      <c r="BS379" s="11"/>
      <c r="BT379" s="11"/>
      <c r="BU379" s="11"/>
      <c r="BV37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79" s="9">
        <f>Table2[[#This Row],[Final Points race 1]]+Table2[[#This Row],[Final Points race 2]]+Table2[[#This Row],[Final POINTS Race 4 ]]+Table2[[#This Row],[Final POINTS Race 5]]+Table2[[#This Row],[Final POINTS Race 6]]</f>
        <v>0</v>
      </c>
      <c r="BX37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7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7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79" s="42"/>
    </row>
    <row r="380" spans="1:82" ht="16.5" hidden="1" customHeight="1" thickBot="1">
      <c r="A380" s="10">
        <v>16</v>
      </c>
      <c r="B380" s="6" t="s">
        <v>19</v>
      </c>
      <c r="C380" s="185" t="s">
        <v>727</v>
      </c>
      <c r="D380" s="19"/>
      <c r="E380" s="197"/>
      <c r="F380" s="361" t="s">
        <v>739</v>
      </c>
      <c r="G380" s="209" t="s">
        <v>11</v>
      </c>
      <c r="H380" s="201">
        <v>10181</v>
      </c>
      <c r="I380" s="93" t="e">
        <f>VLOOKUP(Table2[[#This Row],[GCU Number]],'race 5'!$B$2:$G$48,1,0)</f>
        <v>#N/A</v>
      </c>
      <c r="J380" s="11">
        <v>66</v>
      </c>
      <c r="K380" s="78" t="s">
        <v>818</v>
      </c>
      <c r="L380" s="11">
        <v>3</v>
      </c>
      <c r="M380" s="11">
        <f>VLOOKUP(Table2[[#This Row],[LD Place Race1]],Races!$F$3:$G$30,2,0)</f>
        <v>19</v>
      </c>
      <c r="N380" s="11" t="s">
        <v>877</v>
      </c>
      <c r="O380" s="11">
        <v>3</v>
      </c>
      <c r="P380" s="11">
        <f>VLOOKUP(Table2[[#This Row],[500m Place Race1]],Races!$F$3:$G$30,2,0)</f>
        <v>19</v>
      </c>
      <c r="Q380" s="78" t="s">
        <v>933</v>
      </c>
      <c r="R380" s="11">
        <v>2</v>
      </c>
      <c r="S380" s="11">
        <f>VLOOKUP(Table2[[#This Row],[200m Place Race1]],Races!$F$3:$G$30,2,0)</f>
        <v>22</v>
      </c>
      <c r="T380" s="78">
        <f>Table2[[#This Row],[200m Points1]]+Table2[[#This Row],[500m Points 1]]+Table2[[#This Row],[LD Points1]]</f>
        <v>60</v>
      </c>
      <c r="U380" s="11">
        <v>3</v>
      </c>
      <c r="V380" s="8">
        <f>VLOOKUP(Table2[[#This Row],[Final Place RACE 1]],Races!$F$3:$G$28,2,0)</f>
        <v>19</v>
      </c>
      <c r="W380" s="37" t="s">
        <v>1299</v>
      </c>
      <c r="X380" s="11">
        <v>3</v>
      </c>
      <c r="Y380" s="7">
        <f>VLOOKUP(Table2[[#This Row],[LD Place Race 2]],Races!$F$3:$G$30,2,0)</f>
        <v>19</v>
      </c>
      <c r="Z380" s="37" t="s">
        <v>1396</v>
      </c>
      <c r="AA380" s="11">
        <v>3</v>
      </c>
      <c r="AB380" s="7">
        <f>VLOOKUP(Table2[[#This Row],[500m Place Race 2]],Races!$F$3:$G$30,2,0)</f>
        <v>19</v>
      </c>
      <c r="AC380" s="280" t="s">
        <v>1474</v>
      </c>
      <c r="AD380" s="11">
        <v>3</v>
      </c>
      <c r="AE380" s="7">
        <f>VLOOKUP(Table2[[#This Row],[200m Race 2 Place]],Races!$F$3:$G$30,2,0)</f>
        <v>19</v>
      </c>
      <c r="AF380" s="300">
        <v>31.52</v>
      </c>
      <c r="AG380" s="37">
        <v>3</v>
      </c>
      <c r="AH380" s="11">
        <f>VLOOKUP(Table2[[#This Row],[100m Place Race 2]],Races!$F$3:$G$30,2,0)</f>
        <v>19</v>
      </c>
      <c r="AI380" s="11">
        <f>Table2[[#This Row],[100m POINTS Race 2]]+Table2[[#This Row],[200m POINTS RACE 2]]+Table2[[#This Row],[500m Points Race 2]]+Table2[[#This Row],[LD Points Race 2]]</f>
        <v>76</v>
      </c>
      <c r="AJ380" s="11">
        <v>3</v>
      </c>
      <c r="AK380" s="11">
        <f>VLOOKUP(Table2[[#This Row],[Race 2 Overall Position]],Races!$F$3:$G$30,2,0)</f>
        <v>19</v>
      </c>
      <c r="AL380" s="78"/>
      <c r="AM380" s="11"/>
      <c r="AN380" s="78"/>
      <c r="AO380" s="11" t="s">
        <v>1703</v>
      </c>
      <c r="AP380" s="78">
        <v>3</v>
      </c>
      <c r="AQ380" s="11">
        <f>VLOOKUP(Table2[[#This Row],[500m Position]],Races!$F$3:$G$30,2,0)</f>
        <v>19</v>
      </c>
      <c r="AR380" s="335" t="s">
        <v>1778</v>
      </c>
      <c r="AS380" s="11">
        <v>3</v>
      </c>
      <c r="AT380" s="78">
        <f>VLOOKUP(Table2[[#This Row],[200m Position Race 4]],Races!$F$3:$G$30,2,0)</f>
        <v>19</v>
      </c>
      <c r="AU380" s="269">
        <v>35.43</v>
      </c>
      <c r="AV380" s="78">
        <v>3</v>
      </c>
      <c r="AW380" s="11">
        <f>VLOOKUP(Table2[[#This Row],[100m Position Race 4 ]],Races!$F$3:$G$30,2,0)</f>
        <v>19</v>
      </c>
      <c r="AX380" s="11">
        <f>Table2[[#This Row],[100m Points Race 4 ]]+Table2[[#This Row],[200m Points Race 4]]+Table2[[#This Row],[500m Points]]</f>
        <v>57</v>
      </c>
      <c r="AY380" s="11">
        <v>3</v>
      </c>
      <c r="AZ380" s="11">
        <f>VLOOKUP(Table2[[#This Row],[Total Position Race 4]],Races!$F$3:$G$30,2,0)</f>
        <v>19</v>
      </c>
      <c r="BA380" s="78"/>
      <c r="BB380" s="78"/>
      <c r="BC380" s="11"/>
      <c r="BD380" s="78"/>
      <c r="BE380" s="11"/>
      <c r="BF380" s="78"/>
      <c r="BG380" s="11"/>
      <c r="BH380" s="78"/>
      <c r="BI380" s="11"/>
      <c r="BJ380" s="78"/>
      <c r="BK380" s="11"/>
      <c r="BL380" s="78"/>
      <c r="BM380" s="11"/>
      <c r="BN380" s="78"/>
      <c r="BO380" s="11"/>
      <c r="BP380" s="78"/>
      <c r="BQ380" s="11"/>
      <c r="BR380" s="78"/>
      <c r="BS380" s="11"/>
      <c r="BT380" s="78"/>
      <c r="BU380" s="11"/>
      <c r="BV38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380" s="9">
        <f>Table2[[#This Row],[Final Points race 1]]+Table2[[#This Row],[Final Points race 2]]+Table2[[#This Row],[Final POINTS Race 4 ]]+Table2[[#This Row],[Final POINTS Race 5]]+Table2[[#This Row],[Final POINTS Race 6]]</f>
        <v>57</v>
      </c>
      <c r="BX38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57</v>
      </c>
      <c r="CD380" s="42"/>
    </row>
    <row r="381" spans="1:82" ht="16.5" hidden="1" customHeight="1" thickBot="1">
      <c r="A381" s="6">
        <v>16</v>
      </c>
      <c r="B381" s="6" t="s">
        <v>19</v>
      </c>
      <c r="C381" s="185" t="s">
        <v>365</v>
      </c>
      <c r="D381" s="19">
        <v>37261</v>
      </c>
      <c r="E381" s="290" t="s">
        <v>76</v>
      </c>
      <c r="F381" s="290" t="s">
        <v>385</v>
      </c>
      <c r="G381" s="87" t="s">
        <v>44</v>
      </c>
      <c r="H381" s="191"/>
      <c r="I381" s="93" t="e">
        <f>VLOOKUP(Table2[[#This Row],[GCU Number]],'race 5'!$B$2:$G$48,1,0)</f>
        <v>#N/A</v>
      </c>
      <c r="J381" s="11">
        <v>120</v>
      </c>
      <c r="K381" s="37"/>
      <c r="L381" s="55"/>
      <c r="M381" s="11" t="e">
        <f>VLOOKUP(Table2[[#This Row],[LD Place Race1]],Races!$F$3:$G$30,2,0)</f>
        <v>#N/A</v>
      </c>
      <c r="N381" s="11"/>
      <c r="O381" s="11"/>
      <c r="P381" s="11" t="e">
        <f>VLOOKUP(Table2[[#This Row],[500m Place Race1]],Races!$F$3:$G$30,2,0)</f>
        <v>#N/A</v>
      </c>
      <c r="Q381" s="37"/>
      <c r="R381" s="55"/>
      <c r="S381" s="11" t="e">
        <f>VLOOKUP(Table2[[#This Row],[200m Place Race1]],Races!$F$3:$G$30,2,0)</f>
        <v>#N/A</v>
      </c>
      <c r="T381" s="37" t="e">
        <f>Table2[[#This Row],[200m Points1]]+Table2[[#This Row],[500m Points 1]]+Table2[[#This Row],[LD Points1]]</f>
        <v>#N/A</v>
      </c>
      <c r="U381" s="55"/>
      <c r="V381" s="56"/>
      <c r="W381" s="40"/>
      <c r="X381" s="57"/>
      <c r="Y381" s="88" t="e">
        <f>VLOOKUP(Table2[[#This Row],[LD Place Race 2]],Races!$F$3:$G$30,2,0)</f>
        <v>#N/A</v>
      </c>
      <c r="Z381" s="40"/>
      <c r="AA381" s="57"/>
      <c r="AB381" s="88" t="e">
        <f>VLOOKUP(Table2[[#This Row],[500m Place Race 2]],Races!$F$3:$G$30,2,0)</f>
        <v>#N/A</v>
      </c>
      <c r="AC381" s="40"/>
      <c r="AD381" s="57"/>
      <c r="AE381" s="88" t="e">
        <f>VLOOKUP(Table2[[#This Row],[200m Race 2 Place]],Races!$F$3:$G$30,2,0)</f>
        <v>#N/A</v>
      </c>
      <c r="AF381" s="88"/>
      <c r="AG381" s="40"/>
      <c r="AH381" s="55" t="e">
        <f>VLOOKUP(Table2[[#This Row],[100m Place Race 2]],Races!$F$3:$G$30,2,0)</f>
        <v>#N/A</v>
      </c>
      <c r="AI381" s="55" t="e">
        <f>Table2[[#This Row],[100m POINTS Race 2]]+Table2[[#This Row],[200m POINTS RACE 2]]+Table2[[#This Row],[500m Points Race 2]]+Table2[[#This Row],[LD Points Race 2]]</f>
        <v>#N/A</v>
      </c>
      <c r="AJ381" s="55"/>
      <c r="AK381" s="88"/>
      <c r="AL381" s="37"/>
      <c r="AM381" s="55"/>
      <c r="AN381" s="37"/>
      <c r="AO381" s="55"/>
      <c r="AP381" s="37"/>
      <c r="AQ381" s="55" t="e">
        <f>VLOOKUP(Table2[[#This Row],[500m Position]],Races!$F$3:$G$30,2,0)</f>
        <v>#N/A</v>
      </c>
      <c r="AR381" s="37"/>
      <c r="AS381" s="55"/>
      <c r="AT381" s="37" t="e">
        <f>VLOOKUP(Table2[[#This Row],[200m Position Race 4]],Races!$F$3:$G$30,2,0)</f>
        <v>#N/A</v>
      </c>
      <c r="AU381" s="55"/>
      <c r="AV381" s="37"/>
      <c r="AW381" s="55" t="e">
        <f>VLOOKUP(Table2[[#This Row],[100m Position Race 4 ]],Races!$F$3:$G$30,2,0)</f>
        <v>#N/A</v>
      </c>
      <c r="AX381" s="55" t="e">
        <f>Table2[[#This Row],[100m Points Race 4 ]]+Table2[[#This Row],[200m Points Race 4]]+Table2[[#This Row],[500m Points]]</f>
        <v>#N/A</v>
      </c>
      <c r="AY381" s="55"/>
      <c r="AZ381" s="55"/>
      <c r="BA381" s="37"/>
      <c r="BB381" s="37"/>
      <c r="BC381" s="55"/>
      <c r="BD381" s="37"/>
      <c r="BE381" s="55"/>
      <c r="BF381" s="37"/>
      <c r="BG381" s="55"/>
      <c r="BH381" s="37"/>
      <c r="BI381" s="55"/>
      <c r="BJ381" s="37"/>
      <c r="BK381" s="55"/>
      <c r="BL381" s="37"/>
      <c r="BM381" s="55"/>
      <c r="BN381" s="37"/>
      <c r="BO381" s="55"/>
      <c r="BP381" s="37"/>
      <c r="BQ381" s="55"/>
      <c r="BR381" s="37"/>
      <c r="BS381" s="55"/>
      <c r="BT381" s="37"/>
      <c r="BU381" s="55"/>
      <c r="BV38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81" s="9">
        <f>Table2[[#This Row],[Final Points race 1]]+Table2[[#This Row],[Final Points race 2]]+Table2[[#This Row],[Final POINTS Race 4 ]]+Table2[[#This Row],[Final POINTS Race 5]]+Table2[[#This Row],[Final POINTS Race 6]]</f>
        <v>0</v>
      </c>
      <c r="BX38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81" s="42"/>
    </row>
    <row r="382" spans="1:82" ht="16.5" hidden="1" customHeight="1" thickBot="1">
      <c r="A382" s="10">
        <v>18</v>
      </c>
      <c r="B382" s="6" t="s">
        <v>9</v>
      </c>
      <c r="C382" s="185" t="s">
        <v>158</v>
      </c>
      <c r="D382" s="19">
        <v>37049</v>
      </c>
      <c r="E382" s="10" t="s">
        <v>76</v>
      </c>
      <c r="F382" s="92" t="s">
        <v>370</v>
      </c>
      <c r="G382" s="28" t="s">
        <v>686</v>
      </c>
      <c r="H382" s="191"/>
      <c r="I382" s="93" t="e">
        <f>VLOOKUP(Table2[[#This Row],[GCU Number]],'race 5'!$B$2:$G$48,1,0)</f>
        <v>#N/A</v>
      </c>
      <c r="J382" s="210"/>
      <c r="K382" s="37"/>
      <c r="L382" s="210"/>
      <c r="M382" s="11" t="e">
        <f>VLOOKUP(Table2[[#This Row],[LD Place Race1]],Races!$F$3:$G$30,2,0)</f>
        <v>#N/A</v>
      </c>
      <c r="N382" s="11"/>
      <c r="O382" s="11"/>
      <c r="P382" s="11" t="e">
        <f>VLOOKUP(Table2[[#This Row],[500m Place Race1]],Races!$F$3:$G$30,2,0)</f>
        <v>#N/A</v>
      </c>
      <c r="Q382" s="37"/>
      <c r="R382" s="210"/>
      <c r="S382" s="11" t="e">
        <f>VLOOKUP(Table2[[#This Row],[200m Place Race1]],Races!$F$3:$G$30,2,0)</f>
        <v>#N/A</v>
      </c>
      <c r="T382" s="37" t="e">
        <f>Table2[[#This Row],[200m Points1]]+Table2[[#This Row],[500m Points 1]]+Table2[[#This Row],[LD Points1]]</f>
        <v>#N/A</v>
      </c>
      <c r="U382" s="210"/>
      <c r="V382" s="8"/>
      <c r="W382" s="37"/>
      <c r="X382" s="210"/>
      <c r="Y382" s="7" t="e">
        <f>VLOOKUP(Table2[[#This Row],[LD Place Race 2]],Races!$F$3:$G$30,2,0)</f>
        <v>#N/A</v>
      </c>
      <c r="Z382" s="37"/>
      <c r="AA382" s="210"/>
      <c r="AB382" s="7" t="e">
        <f>VLOOKUP(Table2[[#This Row],[500m Place Race 2]],Races!$F$3:$G$30,2,0)</f>
        <v>#N/A</v>
      </c>
      <c r="AC382" s="37"/>
      <c r="AD382" s="210"/>
      <c r="AE382" s="7" t="e">
        <f>VLOOKUP(Table2[[#This Row],[200m Race 2 Place]],Races!$F$3:$G$30,2,0)</f>
        <v>#N/A</v>
      </c>
      <c r="AF382" s="11"/>
      <c r="AG382" s="37"/>
      <c r="AH382" s="210" t="e">
        <f>VLOOKUP(Table2[[#This Row],[100m Place Race 2]],Races!$F$3:$G$30,2,0)</f>
        <v>#N/A</v>
      </c>
      <c r="AI382" s="210" t="e">
        <f>Table2[[#This Row],[100m POINTS Race 2]]+Table2[[#This Row],[200m POINTS RACE 2]]+Table2[[#This Row],[500m Points Race 2]]+Table2[[#This Row],[LD Points Race 2]]</f>
        <v>#N/A</v>
      </c>
      <c r="AJ382" s="210"/>
      <c r="AK382" s="11"/>
      <c r="AL382" s="37"/>
      <c r="AM382" s="210"/>
      <c r="AN382" s="37"/>
      <c r="AO382" s="210"/>
      <c r="AP382" s="37"/>
      <c r="AQ382" s="210" t="e">
        <f>VLOOKUP(Table2[[#This Row],[500m Position]],Races!$F$3:$G$30,2,0)</f>
        <v>#N/A</v>
      </c>
      <c r="AR382" s="37"/>
      <c r="AS382" s="210"/>
      <c r="AT382" s="37" t="e">
        <f>VLOOKUP(Table2[[#This Row],[200m Position Race 4]],Races!$F$3:$G$30,2,0)</f>
        <v>#N/A</v>
      </c>
      <c r="AU382" s="210"/>
      <c r="AV382" s="37"/>
      <c r="AW382" s="210" t="e">
        <f>VLOOKUP(Table2[[#This Row],[100m Position Race 4 ]],Races!$F$3:$G$30,2,0)</f>
        <v>#N/A</v>
      </c>
      <c r="AX382" s="210" t="e">
        <f>Table2[[#This Row],[100m Points Race 4 ]]+Table2[[#This Row],[200m Points Race 4]]+Table2[[#This Row],[500m Points]]</f>
        <v>#N/A</v>
      </c>
      <c r="AY382" s="210"/>
      <c r="AZ382" s="210"/>
      <c r="BA382" s="37"/>
      <c r="BB382" s="37"/>
      <c r="BC382" s="210"/>
      <c r="BD382" s="37"/>
      <c r="BE382" s="210"/>
      <c r="BF382" s="37"/>
      <c r="BG382" s="210"/>
      <c r="BH382" s="37"/>
      <c r="BI382" s="210"/>
      <c r="BJ382" s="37"/>
      <c r="BK382" s="210"/>
      <c r="BL382" s="37"/>
      <c r="BM382" s="210"/>
      <c r="BN382" s="37"/>
      <c r="BO382" s="210"/>
      <c r="BP382" s="37"/>
      <c r="BQ382" s="210"/>
      <c r="BR382" s="37"/>
      <c r="BS382" s="210"/>
      <c r="BT382" s="37"/>
      <c r="BU382" s="210"/>
      <c r="BV38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82" s="9">
        <f>Table2[[#This Row],[Final Points race 1]]+Table2[[#This Row],[Final Points race 2]]+Table2[[#This Row],[Final POINTS Race 4 ]]+Table2[[#This Row],[Final POINTS Race 5]]+Table2[[#This Row],[Final POINTS Race 6]]</f>
        <v>0</v>
      </c>
      <c r="BX38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82" s="42"/>
    </row>
    <row r="383" spans="1:82" ht="16.5" hidden="1" customHeight="1" thickBot="1">
      <c r="A383" s="10">
        <v>18</v>
      </c>
      <c r="B383" s="6" t="s">
        <v>9</v>
      </c>
      <c r="C383" s="185" t="s">
        <v>199</v>
      </c>
      <c r="D383" s="19">
        <v>36924</v>
      </c>
      <c r="E383" s="92" t="s">
        <v>76</v>
      </c>
      <c r="F383" s="92" t="s">
        <v>200</v>
      </c>
      <c r="G383" s="28" t="s">
        <v>24</v>
      </c>
      <c r="H383" s="191"/>
      <c r="I383" s="93" t="e">
        <f>VLOOKUP(Table2[[#This Row],[GCU Number]],'race 5'!$B$2:$G$48,1,0)</f>
        <v>#N/A</v>
      </c>
      <c r="J383" s="11"/>
      <c r="K383" s="37"/>
      <c r="L383" s="11"/>
      <c r="M383" s="11" t="e">
        <f>VLOOKUP(Table2[[#This Row],[LD Place Race1]],Races!$F$3:$G$30,2,0)</f>
        <v>#N/A</v>
      </c>
      <c r="N383" s="11"/>
      <c r="O383" s="11"/>
      <c r="P383" s="11" t="e">
        <f>VLOOKUP(Table2[[#This Row],[500m Place Race1]],Races!$F$3:$G$30,2,0)</f>
        <v>#N/A</v>
      </c>
      <c r="Q383" s="37"/>
      <c r="R383" s="11"/>
      <c r="S383" s="11" t="e">
        <f>VLOOKUP(Table2[[#This Row],[200m Place Race1]],Races!$F$3:$G$30,2,0)</f>
        <v>#N/A</v>
      </c>
      <c r="T383" s="37" t="e">
        <f>Table2[[#This Row],[200m Points1]]+Table2[[#This Row],[500m Points 1]]+Table2[[#This Row],[LD Points1]]</f>
        <v>#N/A</v>
      </c>
      <c r="U383" s="11"/>
      <c r="V383" s="8"/>
      <c r="W383" s="37"/>
      <c r="X383" s="11"/>
      <c r="Y383" s="8" t="e">
        <f>VLOOKUP(Table2[[#This Row],[LD Place Race 2]],Races!$F$3:$G$30,2,0)</f>
        <v>#N/A</v>
      </c>
      <c r="Z383" s="37"/>
      <c r="AA383" s="11"/>
      <c r="AB383" s="8" t="e">
        <f>VLOOKUP(Table2[[#This Row],[500m Place Race 2]],Races!$F$3:$G$30,2,0)</f>
        <v>#N/A</v>
      </c>
      <c r="AC383" s="37"/>
      <c r="AD383" s="11"/>
      <c r="AE383" s="8" t="e">
        <f>VLOOKUP(Table2[[#This Row],[200m Race 2 Place]],Races!$F$3:$G$30,2,0)</f>
        <v>#N/A</v>
      </c>
      <c r="AF383" s="9"/>
      <c r="AG383" s="37"/>
      <c r="AH383" s="11" t="e">
        <f>VLOOKUP(Table2[[#This Row],[100m Place Race 2]],Races!$F$3:$G$30,2,0)</f>
        <v>#N/A</v>
      </c>
      <c r="AI383" s="11" t="e">
        <f>Table2[[#This Row],[100m POINTS Race 2]]+Table2[[#This Row],[200m POINTS RACE 2]]+Table2[[#This Row],[500m Points Race 2]]+Table2[[#This Row],[LD Points Race 2]]</f>
        <v>#N/A</v>
      </c>
      <c r="AJ383" s="11"/>
      <c r="AK383" s="9"/>
      <c r="AL383" s="37"/>
      <c r="AM383" s="11"/>
      <c r="AN383" s="37"/>
      <c r="AO383" s="11"/>
      <c r="AP383" s="37"/>
      <c r="AQ383" s="11" t="e">
        <f>VLOOKUP(Table2[[#This Row],[500m Position]],Races!$F$3:$G$30,2,0)</f>
        <v>#N/A</v>
      </c>
      <c r="AR383" s="37"/>
      <c r="AS383" s="11"/>
      <c r="AT383" s="37" t="e">
        <f>VLOOKUP(Table2[[#This Row],[200m Position Race 4]],Races!$F$3:$G$30,2,0)</f>
        <v>#N/A</v>
      </c>
      <c r="AU383" s="11"/>
      <c r="AV383" s="37"/>
      <c r="AW383" s="11" t="e">
        <f>VLOOKUP(Table2[[#This Row],[100m Position Race 4 ]],Races!$F$3:$G$30,2,0)</f>
        <v>#N/A</v>
      </c>
      <c r="AX383" s="11" t="e">
        <f>Table2[[#This Row],[100m Points Race 4 ]]+Table2[[#This Row],[200m Points Race 4]]+Table2[[#This Row],[500m Points]]</f>
        <v>#N/A</v>
      </c>
      <c r="AY383" s="11"/>
      <c r="AZ383" s="11"/>
      <c r="BA383" s="37"/>
      <c r="BB383" s="37"/>
      <c r="BC383" s="11"/>
      <c r="BD383" s="37"/>
      <c r="BE383" s="11"/>
      <c r="BF383" s="37"/>
      <c r="BG383" s="11"/>
      <c r="BH383" s="37"/>
      <c r="BI383" s="11"/>
      <c r="BJ383" s="37"/>
      <c r="BK383" s="11"/>
      <c r="BL383" s="37"/>
      <c r="BM383" s="11"/>
      <c r="BN383" s="37"/>
      <c r="BO383" s="11"/>
      <c r="BP383" s="37"/>
      <c r="BQ383" s="11"/>
      <c r="BR383" s="37"/>
      <c r="BS383" s="11"/>
      <c r="BT383" s="37"/>
      <c r="BU383" s="11"/>
      <c r="BV38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83" s="9">
        <f>Table2[[#This Row],[Final Points race 1]]+Table2[[#This Row],[Final Points race 2]]+Table2[[#This Row],[Final POINTS Race 4 ]]+Table2[[#This Row],[Final POINTS Race 5]]+Table2[[#This Row],[Final POINTS Race 6]]</f>
        <v>0</v>
      </c>
      <c r="BX38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83" s="42"/>
    </row>
    <row r="384" spans="1:82" ht="16.5" hidden="1" customHeight="1" thickBot="1">
      <c r="A384" s="10">
        <v>18</v>
      </c>
      <c r="B384" s="6" t="s">
        <v>9</v>
      </c>
      <c r="C384" s="185" t="s">
        <v>268</v>
      </c>
      <c r="D384" s="19">
        <v>37031</v>
      </c>
      <c r="E384" s="360" t="s">
        <v>76</v>
      </c>
      <c r="F384" s="92" t="s">
        <v>83</v>
      </c>
      <c r="G384" s="28" t="s">
        <v>686</v>
      </c>
      <c r="H384" s="191">
        <v>10537</v>
      </c>
      <c r="I384" s="93" t="e">
        <f>VLOOKUP(Table2[[#This Row],[GCU Number]],'race 5'!$B$2:$G$48,1,0)</f>
        <v>#N/A</v>
      </c>
      <c r="J384" s="11">
        <v>195</v>
      </c>
      <c r="K384" s="37"/>
      <c r="L384" s="11"/>
      <c r="M384" s="11" t="e">
        <f>VLOOKUP(Table2[[#This Row],[LD Place Race1]],Races!$F$3:$G$30,2,0)</f>
        <v>#N/A</v>
      </c>
      <c r="N384" s="11"/>
      <c r="O384" s="11"/>
      <c r="P384" s="11" t="e">
        <f>VLOOKUP(Table2[[#This Row],[500m Place Race1]],Races!$F$3:$G$30,2,0)</f>
        <v>#N/A</v>
      </c>
      <c r="Q384" s="37"/>
      <c r="R384" s="11"/>
      <c r="S384" s="11" t="e">
        <f>VLOOKUP(Table2[[#This Row],[200m Place Race1]],Races!$F$3:$G$30,2,0)</f>
        <v>#N/A</v>
      </c>
      <c r="T384" s="37" t="e">
        <f>Table2[[#This Row],[200m Points1]]+Table2[[#This Row],[500m Points 1]]+Table2[[#This Row],[LD Points1]]</f>
        <v>#N/A</v>
      </c>
      <c r="U384" s="11"/>
      <c r="V384" s="8"/>
      <c r="W384" s="37"/>
      <c r="X384" s="11"/>
      <c r="Y384" s="8" t="e">
        <f>VLOOKUP(Table2[[#This Row],[LD Place Race 2]],Races!$F$3:$G$30,2,0)</f>
        <v>#N/A</v>
      </c>
      <c r="Z384" s="37"/>
      <c r="AA384" s="11"/>
      <c r="AB384" s="8" t="e">
        <f>VLOOKUP(Table2[[#This Row],[500m Place Race 2]],Races!$F$3:$G$30,2,0)</f>
        <v>#N/A</v>
      </c>
      <c r="AC384" s="37"/>
      <c r="AD384" s="11"/>
      <c r="AE384" s="8" t="e">
        <f>VLOOKUP(Table2[[#This Row],[200m Race 2 Place]],Races!$F$3:$G$30,2,0)</f>
        <v>#N/A</v>
      </c>
      <c r="AF384" s="9"/>
      <c r="AG384" s="37"/>
      <c r="AH384" s="11" t="e">
        <f>VLOOKUP(Table2[[#This Row],[100m Place Race 2]],Races!$F$3:$G$30,2,0)</f>
        <v>#N/A</v>
      </c>
      <c r="AI384" s="11" t="e">
        <f>Table2[[#This Row],[100m POINTS Race 2]]+Table2[[#This Row],[200m POINTS RACE 2]]+Table2[[#This Row],[500m Points Race 2]]+Table2[[#This Row],[LD Points Race 2]]</f>
        <v>#N/A</v>
      </c>
      <c r="AJ384" s="11"/>
      <c r="AK384" s="9"/>
      <c r="AL384" s="37"/>
      <c r="AM384" s="11"/>
      <c r="AN384" s="37"/>
      <c r="AO384" s="11" t="s">
        <v>1664</v>
      </c>
      <c r="AP384" s="37">
        <v>7</v>
      </c>
      <c r="AQ384" s="11">
        <f>VLOOKUP(Table2[[#This Row],[500m Position]],Races!$F$3:$G$30,2,0)</f>
        <v>14</v>
      </c>
      <c r="AR384" s="280">
        <v>57.75</v>
      </c>
      <c r="AS384" s="11">
        <v>8</v>
      </c>
      <c r="AT384" s="37">
        <f>VLOOKUP(Table2[[#This Row],[200m Position Race 4]],Races!$F$3:$G$30,2,0)</f>
        <v>13</v>
      </c>
      <c r="AU384" s="269">
        <v>27.13</v>
      </c>
      <c r="AV384" s="37">
        <v>5</v>
      </c>
      <c r="AW384" s="11">
        <f>VLOOKUP(Table2[[#This Row],[100m Position Race 4 ]],Races!$F$3:$G$30,2,0)</f>
        <v>16</v>
      </c>
      <c r="AX384" s="11">
        <f>Table2[[#This Row],[100m Points Race 4 ]]+Table2[[#This Row],[200m Points Race 4]]+Table2[[#This Row],[500m Points]]</f>
        <v>43</v>
      </c>
      <c r="AY384" s="11">
        <v>4</v>
      </c>
      <c r="AZ384" s="11">
        <f>VLOOKUP(Table2[[#This Row],[Total Position Race 4]],Races!$F$3:$G$30,2,0)</f>
        <v>17</v>
      </c>
      <c r="BA384" s="37"/>
      <c r="BB384" s="37"/>
      <c r="BC384" s="11"/>
      <c r="BD384" s="37"/>
      <c r="BE384" s="11"/>
      <c r="BF384" s="37"/>
      <c r="BG384" s="11"/>
      <c r="BH384" s="37"/>
      <c r="BI384" s="11"/>
      <c r="BJ384" s="37"/>
      <c r="BK384" s="11"/>
      <c r="BL384" s="37"/>
      <c r="BM384" s="11"/>
      <c r="BN384" s="37"/>
      <c r="BO384" s="11"/>
      <c r="BP384" s="37"/>
      <c r="BQ384" s="11"/>
      <c r="BR384" s="37"/>
      <c r="BS384" s="11"/>
      <c r="BT384" s="37"/>
      <c r="BU384" s="11"/>
      <c r="BV38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84" s="9">
        <f>Table2[[#This Row],[Final Points race 1]]+Table2[[#This Row],[Final Points race 2]]+Table2[[#This Row],[Final POINTS Race 4 ]]+Table2[[#This Row],[Final POINTS Race 5]]+Table2[[#This Row],[Final POINTS Race 6]]</f>
        <v>17</v>
      </c>
      <c r="BX38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17</v>
      </c>
      <c r="CD384" s="42"/>
    </row>
    <row r="385" spans="1:82" ht="16.5" customHeight="1" thickBot="1">
      <c r="A385" s="10">
        <v>18</v>
      </c>
      <c r="B385" s="189" t="s">
        <v>9</v>
      </c>
      <c r="C385" s="185" t="s">
        <v>65</v>
      </c>
      <c r="D385" s="19">
        <v>36964</v>
      </c>
      <c r="E385" s="62" t="s">
        <v>76</v>
      </c>
      <c r="F385" s="62" t="s">
        <v>466</v>
      </c>
      <c r="G385" s="10" t="s">
        <v>13</v>
      </c>
      <c r="H385" s="201">
        <v>10192</v>
      </c>
      <c r="I385" s="93">
        <f>VLOOKUP(Table2[[#This Row],[GCU Number]],'race 5'!$B$2:$G$48,1,0)</f>
        <v>10192</v>
      </c>
      <c r="J385" s="11">
        <v>17</v>
      </c>
      <c r="K385" s="11" t="s">
        <v>820</v>
      </c>
      <c r="L385" s="11">
        <v>3</v>
      </c>
      <c r="M385" s="11">
        <f>VLOOKUP(Table2[[#This Row],[LD Place Race1]],Races!$F$3:$G$30,2,0)</f>
        <v>19</v>
      </c>
      <c r="N385" s="11" t="s">
        <v>887</v>
      </c>
      <c r="O385" s="11">
        <v>3</v>
      </c>
      <c r="P385" s="11">
        <f>VLOOKUP(Table2[[#This Row],[500m Place Race1]],Races!$F$3:$G$30,2,0)</f>
        <v>19</v>
      </c>
      <c r="Q385" s="269">
        <v>52.5</v>
      </c>
      <c r="R385" s="11">
        <v>3</v>
      </c>
      <c r="S385" s="11">
        <f>VLOOKUP(Table2[[#This Row],[200m Place Race1]],Races!$F$3:$G$30,2,0)</f>
        <v>19</v>
      </c>
      <c r="T385" s="11">
        <f>Table2[[#This Row],[200m Points1]]+Table2[[#This Row],[500m Points 1]]+Table2[[#This Row],[LD Points1]]</f>
        <v>57</v>
      </c>
      <c r="U385" s="11">
        <v>2</v>
      </c>
      <c r="V385" s="8">
        <f>VLOOKUP(Table2[[#This Row],[Final Place RACE 1]],Races!$F$3:$G$28,2,0)</f>
        <v>22</v>
      </c>
      <c r="W385" s="37" t="s">
        <v>1275</v>
      </c>
      <c r="X385" s="11">
        <v>4</v>
      </c>
      <c r="Y385" s="7">
        <f>VLOOKUP(Table2[[#This Row],[LD Place Race 2]],Races!$F$3:$G$30,2,0)</f>
        <v>17</v>
      </c>
      <c r="Z385" s="37" t="s">
        <v>1415</v>
      </c>
      <c r="AA385" s="11">
        <v>2</v>
      </c>
      <c r="AB385" s="7">
        <f>VLOOKUP(Table2[[#This Row],[500m Place Race 2]],Races!$F$3:$G$30,2,0)</f>
        <v>22</v>
      </c>
      <c r="AC385" s="280">
        <v>44.94</v>
      </c>
      <c r="AD385" s="11">
        <v>2</v>
      </c>
      <c r="AE385" s="7">
        <f>VLOOKUP(Table2[[#This Row],[200m Race 2 Place]],Races!$F$3:$G$30,2,0)</f>
        <v>22</v>
      </c>
      <c r="AF385" s="300">
        <v>20.43</v>
      </c>
      <c r="AG385" s="37">
        <v>2</v>
      </c>
      <c r="AH385" s="11">
        <f>VLOOKUP(Table2[[#This Row],[100m Place Race 2]],Races!$F$3:$G$30,2,0)</f>
        <v>22</v>
      </c>
      <c r="AI385" s="11">
        <f>Table2[[#This Row],[100m POINTS Race 2]]+Table2[[#This Row],[200m POINTS RACE 2]]+Table2[[#This Row],[500m Points Race 2]]+Table2[[#This Row],[LD Points Race 2]]</f>
        <v>83</v>
      </c>
      <c r="AJ385" s="11">
        <v>2</v>
      </c>
      <c r="AK385" s="11">
        <f>VLOOKUP(Table2[[#This Row],[Race 2 Overall Position]],Races!$F$3:$G$30,2,0)</f>
        <v>22</v>
      </c>
      <c r="AL385" s="11"/>
      <c r="AM385" s="11"/>
      <c r="AN385" s="11"/>
      <c r="AO385" s="11" t="s">
        <v>1673</v>
      </c>
      <c r="AP385" s="11">
        <v>3</v>
      </c>
      <c r="AQ385" s="11">
        <f>VLOOKUP(Table2[[#This Row],[500m Position]],Races!$F$3:$G$30,2,0)</f>
        <v>19</v>
      </c>
      <c r="AR385" s="269">
        <v>54.52</v>
      </c>
      <c r="AS385" s="11">
        <v>4</v>
      </c>
      <c r="AT385" s="11">
        <f>VLOOKUP(Table2[[#This Row],[200m Position Race 4]],Races!$F$3:$G$30,2,0)</f>
        <v>17</v>
      </c>
      <c r="AU385" s="269">
        <v>26.26</v>
      </c>
      <c r="AV385" s="11">
        <v>4</v>
      </c>
      <c r="AW385" s="11">
        <f>VLOOKUP(Table2[[#This Row],[100m Position Race 4 ]],Races!$F$3:$G$30,2,0)</f>
        <v>17</v>
      </c>
      <c r="AX385" s="11">
        <f>Table2[[#This Row],[100m Points Race 4 ]]+Table2[[#This Row],[200m Points Race 4]]+Table2[[#This Row],[500m Points]]</f>
        <v>53</v>
      </c>
      <c r="AY385" s="11">
        <v>3</v>
      </c>
      <c r="AZ385" s="11">
        <f>VLOOKUP(Table2[[#This Row],[Total Position Race 4]],Races!$F$3:$G$30,2,0)</f>
        <v>19</v>
      </c>
      <c r="BA385" s="11" t="s">
        <v>1962</v>
      </c>
      <c r="BB385" s="11">
        <v>3</v>
      </c>
      <c r="BC385" s="11">
        <f>VLOOKUP(Table2[[#This Row],[Total Position Race 5]],Races!$F$3:$G$30,2,0)</f>
        <v>19</v>
      </c>
      <c r="BD385" s="11" t="s">
        <v>2042</v>
      </c>
      <c r="BE385" s="11">
        <v>1</v>
      </c>
      <c r="BF385" s="11">
        <f>VLOOKUP(Table2[[#This Row],[Total Position Race 6]],Races!$F$3:$G$30,2,0)</f>
        <v>26</v>
      </c>
      <c r="BG385" s="11"/>
      <c r="BH385" s="11"/>
      <c r="BI385" s="11"/>
      <c r="BJ385" s="11"/>
      <c r="BK385" s="11"/>
      <c r="BL385" s="11"/>
      <c r="BM385" s="11"/>
      <c r="BN385" s="11"/>
      <c r="BO385" s="11"/>
      <c r="BP385" s="11"/>
      <c r="BQ385" s="11"/>
      <c r="BR385" s="11"/>
      <c r="BS385" s="11"/>
      <c r="BT385" s="11"/>
      <c r="BU385" s="11"/>
      <c r="BV38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385" s="9">
        <f>Table2[[#This Row],[Final Points race 1]]+Table2[[#This Row],[Final Points race 2]]+Table2[[#This Row],[Final POINTS Race 4 ]]+Table2[[#This Row],[Final POINTS Race 5]]+Table2[[#This Row],[Final POINTS Race 6]]</f>
        <v>108</v>
      </c>
      <c r="BX38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108</v>
      </c>
      <c r="CD385" s="42"/>
    </row>
    <row r="386" spans="1:82" ht="16.5" hidden="1" customHeight="1" thickBot="1">
      <c r="A386" s="10">
        <v>18</v>
      </c>
      <c r="B386" s="189" t="s">
        <v>9</v>
      </c>
      <c r="C386" s="185" t="s">
        <v>508</v>
      </c>
      <c r="D386" s="19">
        <v>36690</v>
      </c>
      <c r="E386" s="197" t="s">
        <v>76</v>
      </c>
      <c r="F386" s="62" t="s">
        <v>466</v>
      </c>
      <c r="G386" s="10" t="s">
        <v>13</v>
      </c>
      <c r="H386" s="187">
        <v>10190</v>
      </c>
      <c r="I386" s="93" t="e">
        <f>VLOOKUP(Table2[[#This Row],[GCU Number]],'race 5'!$B$2:$G$48,1,0)</f>
        <v>#N/A</v>
      </c>
      <c r="J386" s="11">
        <v>160</v>
      </c>
      <c r="K386" s="79"/>
      <c r="L386" s="11"/>
      <c r="M386" s="11" t="e">
        <f>VLOOKUP(Table2[[#This Row],[LD Place Race1]],Races!$F$3:$G$30,2,0)</f>
        <v>#N/A</v>
      </c>
      <c r="N386" s="11"/>
      <c r="O386" s="11"/>
      <c r="P386" s="11" t="e">
        <f>VLOOKUP(Table2[[#This Row],[500m Place Race1]],Races!$F$3:$G$30,2,0)</f>
        <v>#N/A</v>
      </c>
      <c r="Q386" s="79"/>
      <c r="R386" s="11"/>
      <c r="S386" s="11" t="e">
        <f>VLOOKUP(Table2[[#This Row],[200m Place Race1]],Races!$F$3:$G$30,2,0)</f>
        <v>#N/A</v>
      </c>
      <c r="T386" s="79" t="e">
        <f>Table2[[#This Row],[200m Points1]]+Table2[[#This Row],[500m Points 1]]+Table2[[#This Row],[LD Points1]]</f>
        <v>#N/A</v>
      </c>
      <c r="U386" s="11"/>
      <c r="V386" s="8"/>
      <c r="W386" s="79"/>
      <c r="X386" s="11"/>
      <c r="Y386" s="8" t="e">
        <f>VLOOKUP(Table2[[#This Row],[LD Place Race 2]],Races!$F$3:$G$30,2,0)</f>
        <v>#N/A</v>
      </c>
      <c r="Z386" s="79"/>
      <c r="AA386" s="11"/>
      <c r="AB386" s="8" t="e">
        <f>VLOOKUP(Table2[[#This Row],[500m Place Race 2]],Races!$F$3:$G$30,2,0)</f>
        <v>#N/A</v>
      </c>
      <c r="AC386" s="79"/>
      <c r="AD386" s="11"/>
      <c r="AE386" s="8" t="e">
        <f>VLOOKUP(Table2[[#This Row],[200m Race 2 Place]],Races!$F$3:$G$30,2,0)</f>
        <v>#N/A</v>
      </c>
      <c r="AF386" s="9"/>
      <c r="AG386" s="79"/>
      <c r="AH386" s="11" t="e">
        <f>VLOOKUP(Table2[[#This Row],[100m Place Race 2]],Races!$F$3:$G$30,2,0)</f>
        <v>#N/A</v>
      </c>
      <c r="AI386" s="11" t="e">
        <f>Table2[[#This Row],[100m POINTS Race 2]]+Table2[[#This Row],[200m POINTS RACE 2]]+Table2[[#This Row],[500m Points Race 2]]+Table2[[#This Row],[LD Points Race 2]]</f>
        <v>#N/A</v>
      </c>
      <c r="AJ386" s="11"/>
      <c r="AK386" s="9"/>
      <c r="AL386" s="79"/>
      <c r="AM386" s="11"/>
      <c r="AN386" s="79"/>
      <c r="AO386" s="11"/>
      <c r="AP386" s="79"/>
      <c r="AQ386" s="11" t="e">
        <f>VLOOKUP(Table2[[#This Row],[500m Position]],Races!$F$3:$G$30,2,0)</f>
        <v>#N/A</v>
      </c>
      <c r="AR386" s="79"/>
      <c r="AS386" s="11"/>
      <c r="AT386" s="79" t="e">
        <f>VLOOKUP(Table2[[#This Row],[200m Position Race 4]],Races!$F$3:$G$30,2,0)</f>
        <v>#N/A</v>
      </c>
      <c r="AU386" s="11"/>
      <c r="AV386" s="79"/>
      <c r="AW386" s="11" t="e">
        <f>VLOOKUP(Table2[[#This Row],[100m Position Race 4 ]],Races!$F$3:$G$30,2,0)</f>
        <v>#N/A</v>
      </c>
      <c r="AX386" s="11" t="e">
        <f>Table2[[#This Row],[100m Points Race 4 ]]+Table2[[#This Row],[200m Points Race 4]]+Table2[[#This Row],[500m Points]]</f>
        <v>#N/A</v>
      </c>
      <c r="AY386" s="11"/>
      <c r="AZ386" s="11"/>
      <c r="BA386" s="79"/>
      <c r="BB386" s="79"/>
      <c r="BC386" s="11"/>
      <c r="BD386" s="79"/>
      <c r="BE386" s="11"/>
      <c r="BF386" s="79"/>
      <c r="BG386" s="11"/>
      <c r="BH386" s="79"/>
      <c r="BI386" s="11"/>
      <c r="BJ386" s="79"/>
      <c r="BK386" s="11"/>
      <c r="BL386" s="79"/>
      <c r="BM386" s="11"/>
      <c r="BN386" s="79"/>
      <c r="BO386" s="11"/>
      <c r="BP386" s="79"/>
      <c r="BQ386" s="11"/>
      <c r="BR386" s="79"/>
      <c r="BS386" s="11"/>
      <c r="BT386" s="79"/>
      <c r="BU386" s="11"/>
      <c r="BV38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86" s="9">
        <f>Table2[[#This Row],[Final Points race 1]]+Table2[[#This Row],[Final Points race 2]]+Table2[[#This Row],[Final POINTS Race 4 ]]+Table2[[#This Row],[Final POINTS Race 5]]+Table2[[#This Row],[Final POINTS Race 6]]</f>
        <v>0</v>
      </c>
      <c r="BX38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86" s="42"/>
    </row>
    <row r="387" spans="1:82" ht="16.5" hidden="1" customHeight="1" thickBot="1">
      <c r="A387" s="10">
        <v>18</v>
      </c>
      <c r="B387" s="6" t="s">
        <v>9</v>
      </c>
      <c r="C387" s="185" t="s">
        <v>721</v>
      </c>
      <c r="D387" s="19">
        <v>36774</v>
      </c>
      <c r="E387" s="92" t="s">
        <v>76</v>
      </c>
      <c r="F387" s="92" t="s">
        <v>159</v>
      </c>
      <c r="G387" s="28" t="s">
        <v>686</v>
      </c>
      <c r="H387" s="191"/>
      <c r="I387" s="93" t="e">
        <f>VLOOKUP(Table2[[#This Row],[GCU Number]],'race 5'!$B$2:$G$48,1,0)</f>
        <v>#N/A</v>
      </c>
      <c r="J387" s="11">
        <v>189</v>
      </c>
      <c r="K387" s="37" t="s">
        <v>424</v>
      </c>
      <c r="L387" s="11" t="s">
        <v>424</v>
      </c>
      <c r="M387" s="11">
        <f>VLOOKUP(Table2[[#This Row],[LD Place Race1]],Races!$F$3:$G$30,2,0)</f>
        <v>0</v>
      </c>
      <c r="N387" s="11" t="s">
        <v>891</v>
      </c>
      <c r="O387" s="11">
        <v>6</v>
      </c>
      <c r="P387" s="11">
        <f>VLOOKUP(Table2[[#This Row],[500m Place Race1]],Races!$F$3:$G$30,2,0)</f>
        <v>15</v>
      </c>
      <c r="Q387" s="280" t="s">
        <v>940</v>
      </c>
      <c r="R387" s="11">
        <v>6</v>
      </c>
      <c r="S387" s="11">
        <f>VLOOKUP(Table2[[#This Row],[200m Place Race1]],Races!$F$3:$G$30,2,0)</f>
        <v>15</v>
      </c>
      <c r="T387" s="37">
        <f>Table2[[#This Row],[200m Points1]]+Table2[[#This Row],[500m Points 1]]+Table2[[#This Row],[LD Points1]]</f>
        <v>30</v>
      </c>
      <c r="U387" s="11">
        <v>10</v>
      </c>
      <c r="V387" s="8">
        <f>VLOOKUP(Table2[[#This Row],[Final Place RACE 1]],Races!$F$3:$G$28,2,0)</f>
        <v>11</v>
      </c>
      <c r="W387" s="40"/>
      <c r="X387" s="7"/>
      <c r="Y387" s="11" t="e">
        <f>VLOOKUP(Table2[[#This Row],[LD Place Race 2]],Races!$F$3:$G$30,2,0)</f>
        <v>#N/A</v>
      </c>
      <c r="Z387" s="40"/>
      <c r="AA387" s="7"/>
      <c r="AB387" s="11" t="e">
        <f>VLOOKUP(Table2[[#This Row],[500m Place Race 2]],Races!$F$3:$G$30,2,0)</f>
        <v>#N/A</v>
      </c>
      <c r="AC387" s="40"/>
      <c r="AD387" s="7"/>
      <c r="AE387" s="11" t="e">
        <f>VLOOKUP(Table2[[#This Row],[200m Race 2 Place]],Races!$F$3:$G$30,2,0)</f>
        <v>#N/A</v>
      </c>
      <c r="AF387" s="11"/>
      <c r="AG387" s="40"/>
      <c r="AH387" s="11" t="e">
        <f>VLOOKUP(Table2[[#This Row],[100m Place Race 2]],Races!$F$3:$G$30,2,0)</f>
        <v>#N/A</v>
      </c>
      <c r="AI387" s="11" t="e">
        <f>Table2[[#This Row],[100m POINTS Race 2]]+Table2[[#This Row],[200m POINTS RACE 2]]+Table2[[#This Row],[500m Points Race 2]]+Table2[[#This Row],[LD Points Race 2]]</f>
        <v>#N/A</v>
      </c>
      <c r="AJ387" s="11"/>
      <c r="AK387" s="11"/>
      <c r="AL387" s="37"/>
      <c r="AM387" s="11"/>
      <c r="AN387" s="37"/>
      <c r="AO387" s="11"/>
      <c r="AP387" s="37"/>
      <c r="AQ387" s="11"/>
      <c r="AR387" s="37"/>
      <c r="AS387" s="11"/>
      <c r="AT387" s="37"/>
      <c r="AU387" s="11"/>
      <c r="AV387" s="37"/>
      <c r="AW387" s="11"/>
      <c r="AX387" s="11"/>
      <c r="AY387" s="11"/>
      <c r="AZ387" s="11"/>
      <c r="BA387" s="37"/>
      <c r="BB387" s="37"/>
      <c r="BC387" s="11"/>
      <c r="BD387" s="37"/>
      <c r="BE387" s="11"/>
      <c r="BF387" s="37"/>
      <c r="BG387" s="11"/>
      <c r="BH387" s="37"/>
      <c r="BI387" s="11"/>
      <c r="BJ387" s="37"/>
      <c r="BK387" s="11"/>
      <c r="BL387" s="37"/>
      <c r="BM387" s="11"/>
      <c r="BN387" s="37"/>
      <c r="BO387" s="11"/>
      <c r="BP387" s="37"/>
      <c r="BQ387" s="11"/>
      <c r="BR387" s="37"/>
      <c r="BS387" s="11"/>
      <c r="BT387" s="37"/>
      <c r="BU387" s="11"/>
      <c r="BV38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87" s="9">
        <f>Table2[[#This Row],[Final Points race 1]]+Table2[[#This Row],[Final Points race 2]]+Table2[[#This Row],[Final POINTS Race 4 ]]+Table2[[#This Row],[Final POINTS Race 5]]+Table2[[#This Row],[Final POINTS Race 6]]</f>
        <v>11</v>
      </c>
      <c r="BX38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7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11</v>
      </c>
      <c r="CD387" s="42"/>
    </row>
    <row r="388" spans="1:82" ht="16.5" hidden="1" customHeight="1" thickBot="1">
      <c r="A388" s="10">
        <v>18</v>
      </c>
      <c r="B388" s="6" t="s">
        <v>9</v>
      </c>
      <c r="C388" s="185" t="s">
        <v>623</v>
      </c>
      <c r="D388" s="19"/>
      <c r="E388" s="92" t="s">
        <v>76</v>
      </c>
      <c r="F388" s="92" t="s">
        <v>76</v>
      </c>
      <c r="G388" s="28" t="s">
        <v>686</v>
      </c>
      <c r="H388" s="191"/>
      <c r="I388" s="93" t="e">
        <f>VLOOKUP(Table2[[#This Row],[GCU Number]],'race 5'!$B$2:$G$48,1,0)</f>
        <v>#N/A</v>
      </c>
      <c r="J388" s="11"/>
      <c r="K388" s="78"/>
      <c r="L388" s="11"/>
      <c r="M388" s="11"/>
      <c r="N388" s="11"/>
      <c r="O388" s="11"/>
      <c r="P388" s="11" t="e">
        <f>VLOOKUP(Table2[[#This Row],[500m Place Race1]],Races!$F$3:$G$30,2,0)</f>
        <v>#N/A</v>
      </c>
      <c r="Q388" s="78"/>
      <c r="R388" s="11"/>
      <c r="S388" s="11"/>
      <c r="T388" s="78" t="e">
        <f>Table2[[#This Row],[200m Points1]]+Table2[[#This Row],[500m Points 1]]+Table2[[#This Row],[LD Points1]]</f>
        <v>#N/A</v>
      </c>
      <c r="U388" s="11"/>
      <c r="V388" s="8"/>
      <c r="W388" s="78"/>
      <c r="X388" s="11"/>
      <c r="Y388" s="8" t="e">
        <f>VLOOKUP(Table2[[#This Row],[LD Place Race 2]],Races!$F$3:$G$30,2,0)</f>
        <v>#N/A</v>
      </c>
      <c r="Z388" s="78"/>
      <c r="AA388" s="11"/>
      <c r="AB388" s="8" t="e">
        <f>VLOOKUP(Table2[[#This Row],[500m Place Race 2]],Races!$F$3:$G$30,2,0)</f>
        <v>#N/A</v>
      </c>
      <c r="AC388" s="78"/>
      <c r="AD388" s="11"/>
      <c r="AE388" s="8" t="e">
        <f>VLOOKUP(Table2[[#This Row],[200m Race 2 Place]],Races!$F$3:$G$30,2,0)</f>
        <v>#N/A</v>
      </c>
      <c r="AF388" s="11"/>
      <c r="AG388" s="78"/>
      <c r="AH388" s="11" t="e">
        <f>VLOOKUP(Table2[[#This Row],[100m Place Race 2]],Races!$F$3:$G$30,2,0)</f>
        <v>#N/A</v>
      </c>
      <c r="AI388" s="11" t="e">
        <f>Table2[[#This Row],[100m POINTS Race 2]]+Table2[[#This Row],[200m POINTS RACE 2]]+Table2[[#This Row],[500m Points Race 2]]+Table2[[#This Row],[LD Points Race 2]]</f>
        <v>#N/A</v>
      </c>
      <c r="AJ388" s="11"/>
      <c r="AK388" s="9"/>
      <c r="AL388" s="78"/>
      <c r="AM388" s="11"/>
      <c r="AN388" s="78"/>
      <c r="AO388" s="11"/>
      <c r="AP388" s="78"/>
      <c r="AQ388" s="11" t="e">
        <f>VLOOKUP(Table2[[#This Row],[500m Position]],Races!$F$3:$G$30,2,0)</f>
        <v>#N/A</v>
      </c>
      <c r="AR388" s="78"/>
      <c r="AS388" s="11"/>
      <c r="AT388" s="78" t="e">
        <f>VLOOKUP(Table2[[#This Row],[200m Position Race 4]],Races!$F$3:$G$30,2,0)</f>
        <v>#N/A</v>
      </c>
      <c r="AU388" s="11"/>
      <c r="AV388" s="78"/>
      <c r="AW388" s="11" t="e">
        <f>VLOOKUP(Table2[[#This Row],[100m Position Race 4 ]],Races!$F$3:$G$30,2,0)</f>
        <v>#N/A</v>
      </c>
      <c r="AX388" s="11" t="e">
        <f>Table2[[#This Row],[100m Points Race 4 ]]+Table2[[#This Row],[200m Points Race 4]]+Table2[[#This Row],[500m Points]]</f>
        <v>#N/A</v>
      </c>
      <c r="AY388" s="11"/>
      <c r="AZ388" s="11"/>
      <c r="BA388" s="78"/>
      <c r="BB388" s="78"/>
      <c r="BC388" s="11"/>
      <c r="BD388" s="78"/>
      <c r="BE388" s="11"/>
      <c r="BF388" s="78"/>
      <c r="BG388" s="11"/>
      <c r="BH388" s="78"/>
      <c r="BI388" s="11"/>
      <c r="BJ388" s="78"/>
      <c r="BK388" s="11"/>
      <c r="BL388" s="78"/>
      <c r="BM388" s="11"/>
      <c r="BN388" s="78"/>
      <c r="BO388" s="11"/>
      <c r="BP388" s="78"/>
      <c r="BQ388" s="11"/>
      <c r="BR388" s="78"/>
      <c r="BS388" s="11"/>
      <c r="BT388" s="78"/>
      <c r="BU388" s="11"/>
      <c r="BV38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88" s="9">
        <f>Table2[[#This Row],[Final Points race 1]]+Table2[[#This Row],[Final Points race 2]]+Table2[[#This Row],[Final POINTS Race 4 ]]+Table2[[#This Row],[Final POINTS Race 5]]+Table2[[#This Row],[Final POINTS Race 6]]</f>
        <v>0</v>
      </c>
      <c r="BX38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88" s="42"/>
    </row>
    <row r="389" spans="1:82" ht="16.5" hidden="1" customHeight="1" thickBot="1">
      <c r="A389" s="10">
        <v>18</v>
      </c>
      <c r="B389" s="94" t="s">
        <v>9</v>
      </c>
      <c r="C389" s="185" t="s">
        <v>351</v>
      </c>
      <c r="D389" s="19">
        <v>36891</v>
      </c>
      <c r="E389" s="287" t="s">
        <v>376</v>
      </c>
      <c r="F389" s="61" t="s">
        <v>76</v>
      </c>
      <c r="G389" s="87" t="s">
        <v>44</v>
      </c>
      <c r="H389" s="191"/>
      <c r="I389" s="93" t="e">
        <f>VLOOKUP(Table2[[#This Row],[GCU Number]],'race 5'!$B$2:$G$48,1,0)</f>
        <v>#N/A</v>
      </c>
      <c r="J389" s="11"/>
      <c r="K389" s="37"/>
      <c r="L389" s="55"/>
      <c r="M389" s="11" t="e">
        <f>VLOOKUP(Table2[[#This Row],[LD Place Race1]],Races!$F$3:$G$30,2,0)</f>
        <v>#N/A</v>
      </c>
      <c r="N389" s="11"/>
      <c r="O389" s="11"/>
      <c r="P389" s="11" t="e">
        <f>VLOOKUP(Table2[[#This Row],[500m Place Race1]],Races!$F$3:$G$30,2,0)</f>
        <v>#N/A</v>
      </c>
      <c r="Q389" s="37"/>
      <c r="R389" s="55"/>
      <c r="S389" s="11" t="e">
        <f>VLOOKUP(Table2[[#This Row],[200m Place Race1]],Races!$F$3:$G$30,2,0)</f>
        <v>#N/A</v>
      </c>
      <c r="T389" s="37" t="e">
        <f>Table2[[#This Row],[200m Points1]]+Table2[[#This Row],[500m Points 1]]+Table2[[#This Row],[LD Points1]]</f>
        <v>#N/A</v>
      </c>
      <c r="U389" s="55"/>
      <c r="V389" s="56"/>
      <c r="W389" s="37"/>
      <c r="X389" s="55"/>
      <c r="Y389" s="56" t="e">
        <f>VLOOKUP(Table2[[#This Row],[LD Place Race 2]],Races!$F$3:$G$30,2,0)</f>
        <v>#N/A</v>
      </c>
      <c r="Z389" s="37"/>
      <c r="AA389" s="55"/>
      <c r="AB389" s="56" t="e">
        <f>VLOOKUP(Table2[[#This Row],[500m Place Race 2]],Races!$F$3:$G$30,2,0)</f>
        <v>#N/A</v>
      </c>
      <c r="AC389" s="37"/>
      <c r="AD389" s="55"/>
      <c r="AE389" s="56" t="e">
        <f>VLOOKUP(Table2[[#This Row],[200m Race 2 Place]],Races!$F$3:$G$30,2,0)</f>
        <v>#N/A</v>
      </c>
      <c r="AF389" s="88"/>
      <c r="AG389" s="37"/>
      <c r="AH389" s="55" t="e">
        <f>VLOOKUP(Table2[[#This Row],[100m Place Race 2]],Races!$F$3:$G$30,2,0)</f>
        <v>#N/A</v>
      </c>
      <c r="AI389" s="55" t="e">
        <f>Table2[[#This Row],[100m POINTS Race 2]]+Table2[[#This Row],[200m POINTS RACE 2]]+Table2[[#This Row],[500m Points Race 2]]+Table2[[#This Row],[LD Points Race 2]]</f>
        <v>#N/A</v>
      </c>
      <c r="AJ389" s="55"/>
      <c r="AK389" s="88"/>
      <c r="AL389" s="37"/>
      <c r="AM389" s="55"/>
      <c r="AN389" s="37"/>
      <c r="AO389" s="55"/>
      <c r="AP389" s="37"/>
      <c r="AQ389" s="55" t="e">
        <f>VLOOKUP(Table2[[#This Row],[500m Position]],Races!$F$3:$G$30,2,0)</f>
        <v>#N/A</v>
      </c>
      <c r="AR389" s="37"/>
      <c r="AS389" s="55"/>
      <c r="AT389" s="37" t="e">
        <f>VLOOKUP(Table2[[#This Row],[200m Position Race 4]],Races!$F$3:$G$30,2,0)</f>
        <v>#N/A</v>
      </c>
      <c r="AU389" s="55"/>
      <c r="AV389" s="37"/>
      <c r="AW389" s="55" t="e">
        <f>VLOOKUP(Table2[[#This Row],[100m Position Race 4 ]],Races!$F$3:$G$30,2,0)</f>
        <v>#N/A</v>
      </c>
      <c r="AX389" s="55" t="e">
        <f>Table2[[#This Row],[100m Points Race 4 ]]+Table2[[#This Row],[200m Points Race 4]]+Table2[[#This Row],[500m Points]]</f>
        <v>#N/A</v>
      </c>
      <c r="AY389" s="55"/>
      <c r="AZ389" s="55"/>
      <c r="BA389" s="37"/>
      <c r="BB389" s="37"/>
      <c r="BC389" s="55"/>
      <c r="BD389" s="37"/>
      <c r="BE389" s="55"/>
      <c r="BF389" s="37"/>
      <c r="BG389" s="55"/>
      <c r="BH389" s="37"/>
      <c r="BI389" s="55"/>
      <c r="BJ389" s="37"/>
      <c r="BK389" s="55"/>
      <c r="BL389" s="37"/>
      <c r="BM389" s="55"/>
      <c r="BN389" s="37"/>
      <c r="BO389" s="55"/>
      <c r="BP389" s="37"/>
      <c r="BQ389" s="55"/>
      <c r="BR389" s="37"/>
      <c r="BS389" s="55"/>
      <c r="BT389" s="37"/>
      <c r="BU389" s="55"/>
      <c r="BV38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89" s="9">
        <f>Table2[[#This Row],[Final Points race 1]]+Table2[[#This Row],[Final Points race 2]]+Table2[[#This Row],[Final POINTS Race 4 ]]+Table2[[#This Row],[Final POINTS Race 5]]+Table2[[#This Row],[Final POINTS Race 6]]</f>
        <v>0</v>
      </c>
      <c r="BX38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8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8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89" s="42"/>
    </row>
    <row r="390" spans="1:82" ht="16.5" hidden="1" customHeight="1" thickBot="1">
      <c r="A390" s="10">
        <v>18</v>
      </c>
      <c r="B390" s="94" t="s">
        <v>9</v>
      </c>
      <c r="C390" s="185" t="s">
        <v>120</v>
      </c>
      <c r="D390" s="19">
        <v>36817</v>
      </c>
      <c r="E390" s="62" t="s">
        <v>76</v>
      </c>
      <c r="F390" s="197" t="s">
        <v>739</v>
      </c>
      <c r="G390" s="29" t="s">
        <v>11</v>
      </c>
      <c r="H390" s="191"/>
      <c r="I390" s="93" t="e">
        <f>VLOOKUP(Table2[[#This Row],[GCU Number]],'race 5'!$B$2:$G$48,1,0)</f>
        <v>#N/A</v>
      </c>
      <c r="J390" s="37"/>
      <c r="K390" s="37"/>
      <c r="L390" s="37"/>
      <c r="M390" s="11" t="e">
        <f>VLOOKUP(Table2[[#This Row],[LD Place Race1]],Races!$F$3:$G$30,2,0)</f>
        <v>#N/A</v>
      </c>
      <c r="N390" s="11"/>
      <c r="O390" s="11"/>
      <c r="P390" s="11" t="e">
        <f>VLOOKUP(Table2[[#This Row],[500m Place Race1]],Races!$F$3:$G$30,2,0)</f>
        <v>#N/A</v>
      </c>
      <c r="Q390" s="37"/>
      <c r="R390" s="37"/>
      <c r="S390" s="11" t="e">
        <f>VLOOKUP(Table2[[#This Row],[200m Place Race1]],Races!$F$3:$G$30,2,0)</f>
        <v>#N/A</v>
      </c>
      <c r="T390" s="37" t="e">
        <f>Table2[[#This Row],[200m Points1]]+Table2[[#This Row],[500m Points 1]]+Table2[[#This Row],[LD Points1]]</f>
        <v>#N/A</v>
      </c>
      <c r="U390" s="37"/>
      <c r="V390" s="8"/>
      <c r="W390" s="37"/>
      <c r="X390" s="37"/>
      <c r="Y390" s="7" t="e">
        <f>VLOOKUP(Table2[[#This Row],[LD Place Race 2]],Races!$F$3:$G$30,2,0)</f>
        <v>#N/A</v>
      </c>
      <c r="Z390" s="37"/>
      <c r="AA390" s="37"/>
      <c r="AB390" s="7" t="e">
        <f>VLOOKUP(Table2[[#This Row],[500m Place Race 2]],Races!$F$3:$G$30,2,0)</f>
        <v>#N/A</v>
      </c>
      <c r="AC390" s="37"/>
      <c r="AD390" s="37"/>
      <c r="AE390" s="7" t="e">
        <f>VLOOKUP(Table2[[#This Row],[200m Race 2 Place]],Races!$F$3:$G$30,2,0)</f>
        <v>#N/A</v>
      </c>
      <c r="AF390" s="11"/>
      <c r="AG390" s="37"/>
      <c r="AH390" s="37" t="e">
        <f>VLOOKUP(Table2[[#This Row],[100m Place Race 2]],Races!$F$3:$G$30,2,0)</f>
        <v>#N/A</v>
      </c>
      <c r="AI390" s="37" t="e">
        <f>Table2[[#This Row],[100m POINTS Race 2]]+Table2[[#This Row],[200m POINTS RACE 2]]+Table2[[#This Row],[500m Points Race 2]]+Table2[[#This Row],[LD Points Race 2]]</f>
        <v>#N/A</v>
      </c>
      <c r="AJ390" s="37"/>
      <c r="AK390" s="11"/>
      <c r="AL390" s="37"/>
      <c r="AM390" s="37"/>
      <c r="AN390" s="37"/>
      <c r="AO390" s="37"/>
      <c r="AP390" s="37"/>
      <c r="AQ390" s="37" t="e">
        <f>VLOOKUP(Table2[[#This Row],[500m Position]],Races!$F$3:$G$30,2,0)</f>
        <v>#N/A</v>
      </c>
      <c r="AR390" s="37"/>
      <c r="AS390" s="37"/>
      <c r="AT390" s="37" t="e">
        <f>VLOOKUP(Table2[[#This Row],[200m Position Race 4]],Races!$F$3:$G$30,2,0)</f>
        <v>#N/A</v>
      </c>
      <c r="AU390" s="37"/>
      <c r="AV390" s="37"/>
      <c r="AW390" s="37" t="e">
        <f>VLOOKUP(Table2[[#This Row],[100m Position Race 4 ]],Races!$F$3:$G$30,2,0)</f>
        <v>#N/A</v>
      </c>
      <c r="AX390" s="37" t="e">
        <f>Table2[[#This Row],[100m Points Race 4 ]]+Table2[[#This Row],[200m Points Race 4]]+Table2[[#This Row],[500m Points]]</f>
        <v>#N/A</v>
      </c>
      <c r="AY390" s="37"/>
      <c r="AZ390" s="37"/>
      <c r="BA390" s="37"/>
      <c r="BB390" s="37"/>
      <c r="BC390" s="37"/>
      <c r="BD390" s="37"/>
      <c r="BE390" s="37"/>
      <c r="BF390" s="37"/>
      <c r="BG390" s="37"/>
      <c r="BH390" s="37"/>
      <c r="BI390" s="37"/>
      <c r="BJ390" s="37"/>
      <c r="BK390" s="37"/>
      <c r="BL390" s="37"/>
      <c r="BM390" s="37"/>
      <c r="BN390" s="37"/>
      <c r="BO390" s="37"/>
      <c r="BP390" s="37"/>
      <c r="BQ390" s="37"/>
      <c r="BR390" s="37"/>
      <c r="BS390" s="37"/>
      <c r="BT390" s="37"/>
      <c r="BU390" s="37"/>
      <c r="BV39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90" s="9">
        <f>Table2[[#This Row],[Final Points race 1]]+Table2[[#This Row],[Final Points race 2]]+Table2[[#This Row],[Final POINTS Race 4 ]]+Table2[[#This Row],[Final POINTS Race 5]]+Table2[[#This Row],[Final POINTS Race 6]]</f>
        <v>0</v>
      </c>
      <c r="BX39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90" s="42"/>
    </row>
    <row r="391" spans="1:82" ht="16.5" hidden="1" customHeight="1" thickBot="1">
      <c r="A391" s="10">
        <v>18</v>
      </c>
      <c r="B391" s="94" t="s">
        <v>9</v>
      </c>
      <c r="C391" s="185" t="s">
        <v>209</v>
      </c>
      <c r="D391" s="19">
        <v>37211</v>
      </c>
      <c r="E391" s="62" t="s">
        <v>76</v>
      </c>
      <c r="F391" s="197" t="s">
        <v>739</v>
      </c>
      <c r="G391" s="10" t="s">
        <v>11</v>
      </c>
      <c r="H391" s="201">
        <v>3792</v>
      </c>
      <c r="I391" s="93" t="e">
        <f>VLOOKUP(Table2[[#This Row],[GCU Number]],'race 5'!$B$2:$G$48,1,0)</f>
        <v>#N/A</v>
      </c>
      <c r="J391" s="11">
        <v>72</v>
      </c>
      <c r="K391" s="11"/>
      <c r="L391" s="11"/>
      <c r="M391" s="11" t="e">
        <f>VLOOKUP(Table2[[#This Row],[LD Place Race1]],Races!$F$3:$G$30,2,0)</f>
        <v>#N/A</v>
      </c>
      <c r="N391" s="11"/>
      <c r="O391" s="11"/>
      <c r="P391" s="11" t="e">
        <f>VLOOKUP(Table2[[#This Row],[500m Place Race1]],Races!$F$3:$G$30,2,0)</f>
        <v>#N/A</v>
      </c>
      <c r="Q391" s="11"/>
      <c r="R391" s="11"/>
      <c r="S391" s="11" t="e">
        <f>VLOOKUP(Table2[[#This Row],[200m Place Race1]],Races!$F$3:$G$30,2,0)</f>
        <v>#N/A</v>
      </c>
      <c r="T391" s="11" t="e">
        <f>Table2[[#This Row],[200m Points1]]+Table2[[#This Row],[500m Points 1]]+Table2[[#This Row],[LD Points1]]</f>
        <v>#N/A</v>
      </c>
      <c r="U391" s="11"/>
      <c r="V391" s="8"/>
      <c r="W391" s="11"/>
      <c r="X391" s="11"/>
      <c r="Y391" s="7" t="e">
        <f>VLOOKUP(Table2[[#This Row],[LD Place Race 2]],Races!$F$3:$G$30,2,0)</f>
        <v>#N/A</v>
      </c>
      <c r="Z391" s="11"/>
      <c r="AA391" s="11"/>
      <c r="AB391" s="7" t="e">
        <f>VLOOKUP(Table2[[#This Row],[500m Place Race 2]],Races!$F$3:$G$30,2,0)</f>
        <v>#N/A</v>
      </c>
      <c r="AC391" s="11"/>
      <c r="AD391" s="11"/>
      <c r="AE391" s="7" t="e">
        <f>VLOOKUP(Table2[[#This Row],[200m Race 2 Place]],Races!$F$3:$G$30,2,0)</f>
        <v>#N/A</v>
      </c>
      <c r="AF391" s="11"/>
      <c r="AG391" s="11"/>
      <c r="AH391" s="11" t="e">
        <f>VLOOKUP(Table2[[#This Row],[100m Place Race 2]],Races!$F$3:$G$30,2,0)</f>
        <v>#N/A</v>
      </c>
      <c r="AI391" s="11" t="e">
        <f>Table2[[#This Row],[100m POINTS Race 2]]+Table2[[#This Row],[200m POINTS RACE 2]]+Table2[[#This Row],[500m Points Race 2]]+Table2[[#This Row],[LD Points Race 2]]</f>
        <v>#N/A</v>
      </c>
      <c r="AJ391" s="11"/>
      <c r="AK391" s="11"/>
      <c r="AL391" s="11"/>
      <c r="AM391" s="11"/>
      <c r="AN391" s="11"/>
      <c r="AO391" s="11"/>
      <c r="AP391" s="11"/>
      <c r="AQ391" s="11" t="e">
        <f>VLOOKUP(Table2[[#This Row],[500m Position]],Races!$F$3:$G$30,2,0)</f>
        <v>#N/A</v>
      </c>
      <c r="AR391" s="11"/>
      <c r="AS391" s="11"/>
      <c r="AT391" s="11" t="e">
        <f>VLOOKUP(Table2[[#This Row],[200m Position Race 4]],Races!$F$3:$G$30,2,0)</f>
        <v>#N/A</v>
      </c>
      <c r="AU391" s="11"/>
      <c r="AV391" s="11"/>
      <c r="AW391" s="11" t="e">
        <f>VLOOKUP(Table2[[#This Row],[100m Position Race 4 ]],Races!$F$3:$G$30,2,0)</f>
        <v>#N/A</v>
      </c>
      <c r="AX391" s="11" t="e">
        <f>Table2[[#This Row],[100m Points Race 4 ]]+Table2[[#This Row],[200m Points Race 4]]+Table2[[#This Row],[500m Points]]</f>
        <v>#N/A</v>
      </c>
      <c r="AY391" s="11"/>
      <c r="AZ391" s="11"/>
      <c r="BA391" s="11"/>
      <c r="BB391" s="11"/>
      <c r="BC391" s="11"/>
      <c r="BD391" s="11"/>
      <c r="BE391" s="11"/>
      <c r="BF391" s="11"/>
      <c r="BG391" s="11"/>
      <c r="BH391" s="11"/>
      <c r="BI391" s="11"/>
      <c r="BJ391" s="11"/>
      <c r="BK391" s="11"/>
      <c r="BL391" s="11"/>
      <c r="BM391" s="11"/>
      <c r="BN391" s="11"/>
      <c r="BO391" s="11"/>
      <c r="BP391" s="11"/>
      <c r="BQ391" s="11"/>
      <c r="BR391" s="11"/>
      <c r="BS391" s="11"/>
      <c r="BT391" s="11"/>
      <c r="BU391" s="11"/>
      <c r="BV39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91" s="9">
        <f>Table2[[#This Row],[Final Points race 1]]+Table2[[#This Row],[Final Points race 2]]+Table2[[#This Row],[Final POINTS Race 4 ]]+Table2[[#This Row],[Final POINTS Race 5]]+Table2[[#This Row],[Final POINTS Race 6]]</f>
        <v>0</v>
      </c>
      <c r="BX39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91" s="42"/>
    </row>
    <row r="392" spans="1:82" ht="16.5" hidden="1" customHeight="1" thickBot="1">
      <c r="A392" s="10">
        <v>18</v>
      </c>
      <c r="B392" s="94" t="s">
        <v>9</v>
      </c>
      <c r="C392" s="185" t="s">
        <v>417</v>
      </c>
      <c r="D392" s="19">
        <v>36202</v>
      </c>
      <c r="E392" s="62" t="s">
        <v>76</v>
      </c>
      <c r="F392" s="62" t="s">
        <v>744</v>
      </c>
      <c r="G392" s="10" t="s">
        <v>18</v>
      </c>
      <c r="H392" s="201">
        <v>10143</v>
      </c>
      <c r="I392" s="93" t="e">
        <f>VLOOKUP(Table2[[#This Row],[GCU Number]],'race 5'!$B$2:$G$48,1,0)</f>
        <v>#N/A</v>
      </c>
      <c r="J392" s="11">
        <v>81</v>
      </c>
      <c r="K392" s="37"/>
      <c r="L392" s="11"/>
      <c r="M392" s="11" t="e">
        <f>VLOOKUP(Table2[[#This Row],[LD Place Race1]],Races!$F$3:$G$30,2,0)</f>
        <v>#N/A</v>
      </c>
      <c r="N392" s="11"/>
      <c r="O392" s="11"/>
      <c r="P392" s="11" t="e">
        <f>VLOOKUP(Table2[[#This Row],[500m Place Race1]],Races!$F$3:$G$30,2,0)</f>
        <v>#N/A</v>
      </c>
      <c r="Q392" s="37"/>
      <c r="R392" s="11"/>
      <c r="S392" s="11" t="e">
        <f>VLOOKUP(Table2[[#This Row],[200m Place Race1]],Races!$F$3:$G$30,2,0)</f>
        <v>#N/A</v>
      </c>
      <c r="T392" s="37" t="e">
        <f>Table2[[#This Row],[200m Points1]]+Table2[[#This Row],[500m Points 1]]+Table2[[#This Row],[LD Points1]]</f>
        <v>#N/A</v>
      </c>
      <c r="U392" s="11"/>
      <c r="V392" s="8"/>
      <c r="W392" s="37"/>
      <c r="X392" s="11"/>
      <c r="Y392" s="7" t="e">
        <f>VLOOKUP(Table2[[#This Row],[LD Place Race 2]],Races!$F$3:$G$30,2,0)</f>
        <v>#N/A</v>
      </c>
      <c r="Z392" s="37"/>
      <c r="AA392" s="11"/>
      <c r="AB392" s="7" t="e">
        <f>VLOOKUP(Table2[[#This Row],[500m Place Race 2]],Races!$F$3:$G$30,2,0)</f>
        <v>#N/A</v>
      </c>
      <c r="AC392" s="37"/>
      <c r="AD392" s="11"/>
      <c r="AE392" s="7" t="e">
        <f>VLOOKUP(Table2[[#This Row],[200m Race 2 Place]],Races!$F$3:$G$30,2,0)</f>
        <v>#N/A</v>
      </c>
      <c r="AF392" s="11"/>
      <c r="AG392" s="37"/>
      <c r="AH392" s="11" t="e">
        <f>VLOOKUP(Table2[[#This Row],[100m Place Race 2]],Races!$F$3:$G$30,2,0)</f>
        <v>#N/A</v>
      </c>
      <c r="AI392" s="11" t="e">
        <f>Table2[[#This Row],[100m POINTS Race 2]]+Table2[[#This Row],[200m POINTS RACE 2]]+Table2[[#This Row],[500m Points Race 2]]+Table2[[#This Row],[LD Points Race 2]]</f>
        <v>#N/A</v>
      </c>
      <c r="AJ392" s="11"/>
      <c r="AK392" s="11"/>
      <c r="AL392" s="37"/>
      <c r="AM392" s="11"/>
      <c r="AN392" s="37"/>
      <c r="AO392" s="11"/>
      <c r="AP392" s="37"/>
      <c r="AQ392" s="11" t="e">
        <f>VLOOKUP(Table2[[#This Row],[500m Position]],Races!$F$3:$G$30,2,0)</f>
        <v>#N/A</v>
      </c>
      <c r="AR392" s="37"/>
      <c r="AS392" s="11"/>
      <c r="AT392" s="37" t="e">
        <f>VLOOKUP(Table2[[#This Row],[200m Position Race 4]],Races!$F$3:$G$30,2,0)</f>
        <v>#N/A</v>
      </c>
      <c r="AU392" s="11"/>
      <c r="AV392" s="37"/>
      <c r="AW392" s="11" t="e">
        <f>VLOOKUP(Table2[[#This Row],[100m Position Race 4 ]],Races!$F$3:$G$30,2,0)</f>
        <v>#N/A</v>
      </c>
      <c r="AX392" s="11" t="e">
        <f>Table2[[#This Row],[100m Points Race 4 ]]+Table2[[#This Row],[200m Points Race 4]]+Table2[[#This Row],[500m Points]]</f>
        <v>#N/A</v>
      </c>
      <c r="AY392" s="11"/>
      <c r="AZ392" s="11"/>
      <c r="BA392" s="37"/>
      <c r="BB392" s="37"/>
      <c r="BC392" s="11"/>
      <c r="BD392" s="37"/>
      <c r="BE392" s="11"/>
      <c r="BF392" s="37"/>
      <c r="BG392" s="11"/>
      <c r="BH392" s="37"/>
      <c r="BI392" s="11"/>
      <c r="BJ392" s="37"/>
      <c r="BK392" s="11"/>
      <c r="BL392" s="37"/>
      <c r="BM392" s="11"/>
      <c r="BN392" s="37"/>
      <c r="BO392" s="11"/>
      <c r="BP392" s="37"/>
      <c r="BQ392" s="11"/>
      <c r="BR392" s="37"/>
      <c r="BS392" s="11"/>
      <c r="BT392" s="37"/>
      <c r="BU392" s="11"/>
      <c r="BV39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92" s="9">
        <f>Table2[[#This Row],[Final Points race 1]]+Table2[[#This Row],[Final Points race 2]]+Table2[[#This Row],[Final POINTS Race 4 ]]+Table2[[#This Row],[Final POINTS Race 5]]+Table2[[#This Row],[Final POINTS Race 6]]</f>
        <v>0</v>
      </c>
      <c r="BX39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92" s="42"/>
    </row>
    <row r="393" spans="1:82" ht="16.5" hidden="1" customHeight="1" thickBot="1">
      <c r="A393" s="10">
        <v>18</v>
      </c>
      <c r="B393" s="94" t="s">
        <v>9</v>
      </c>
      <c r="C393" s="185" t="s">
        <v>187</v>
      </c>
      <c r="D393" s="19">
        <v>37191</v>
      </c>
      <c r="E393" s="92" t="s">
        <v>76</v>
      </c>
      <c r="F393" s="92" t="s">
        <v>388</v>
      </c>
      <c r="G393" s="28" t="s">
        <v>24</v>
      </c>
      <c r="H393" s="191"/>
      <c r="I393" s="93" t="e">
        <f>VLOOKUP(Table2[[#This Row],[GCU Number]],'race 5'!$B$2:$G$48,1,0)</f>
        <v>#N/A</v>
      </c>
      <c r="J393" s="11"/>
      <c r="K393" s="37"/>
      <c r="L393" s="32"/>
      <c r="M393" s="11" t="e">
        <f>VLOOKUP(Table2[[#This Row],[LD Place Race1]],Races!$F$3:$G$30,2,0)</f>
        <v>#N/A</v>
      </c>
      <c r="N393" s="11"/>
      <c r="O393" s="11"/>
      <c r="P393" s="11" t="e">
        <f>VLOOKUP(Table2[[#This Row],[500m Place Race1]],Races!$F$3:$G$30,2,0)</f>
        <v>#N/A</v>
      </c>
      <c r="Q393" s="37"/>
      <c r="R393" s="32"/>
      <c r="S393" s="11" t="e">
        <f>VLOOKUP(Table2[[#This Row],[200m Place Race1]],Races!$F$3:$G$30,2,0)</f>
        <v>#N/A</v>
      </c>
      <c r="T393" s="37" t="e">
        <f>Table2[[#This Row],[200m Points1]]+Table2[[#This Row],[500m Points 1]]+Table2[[#This Row],[LD Points1]]</f>
        <v>#N/A</v>
      </c>
      <c r="U393" s="32"/>
      <c r="V393" s="33"/>
      <c r="W393" s="37"/>
      <c r="X393" s="32"/>
      <c r="Y393" s="33" t="e">
        <f>VLOOKUP(Table2[[#This Row],[LD Place Race 2]],Races!$F$3:$G$30,2,0)</f>
        <v>#N/A</v>
      </c>
      <c r="Z393" s="37"/>
      <c r="AA393" s="32"/>
      <c r="AB393" s="33" t="e">
        <f>VLOOKUP(Table2[[#This Row],[500m Place Race 2]],Races!$F$3:$G$30,2,0)</f>
        <v>#N/A</v>
      </c>
      <c r="AC393" s="37"/>
      <c r="AD393" s="32"/>
      <c r="AE393" s="33" t="e">
        <f>VLOOKUP(Table2[[#This Row],[200m Race 2 Place]],Races!$F$3:$G$30,2,0)</f>
        <v>#N/A</v>
      </c>
      <c r="AF393" s="90"/>
      <c r="AG393" s="37"/>
      <c r="AH393" s="32" t="e">
        <f>VLOOKUP(Table2[[#This Row],[100m Place Race 2]],Races!$F$3:$G$30,2,0)</f>
        <v>#N/A</v>
      </c>
      <c r="AI393" s="32" t="e">
        <f>Table2[[#This Row],[100m POINTS Race 2]]+Table2[[#This Row],[200m POINTS RACE 2]]+Table2[[#This Row],[500m Points Race 2]]+Table2[[#This Row],[LD Points Race 2]]</f>
        <v>#N/A</v>
      </c>
      <c r="AJ393" s="32"/>
      <c r="AK393" s="90"/>
      <c r="AL393" s="37"/>
      <c r="AM393" s="32"/>
      <c r="AN393" s="37"/>
      <c r="AO393" s="32"/>
      <c r="AP393" s="37"/>
      <c r="AQ393" s="32" t="e">
        <f>VLOOKUP(Table2[[#This Row],[500m Position]],Races!$F$3:$G$30,2,0)</f>
        <v>#N/A</v>
      </c>
      <c r="AR393" s="37"/>
      <c r="AS393" s="32"/>
      <c r="AT393" s="37" t="e">
        <f>VLOOKUP(Table2[[#This Row],[200m Position Race 4]],Races!$F$3:$G$30,2,0)</f>
        <v>#N/A</v>
      </c>
      <c r="AU393" s="32"/>
      <c r="AV393" s="37"/>
      <c r="AW393" s="32" t="e">
        <f>VLOOKUP(Table2[[#This Row],[100m Position Race 4 ]],Races!$F$3:$G$30,2,0)</f>
        <v>#N/A</v>
      </c>
      <c r="AX393" s="32" t="e">
        <f>Table2[[#This Row],[100m Points Race 4 ]]+Table2[[#This Row],[200m Points Race 4]]+Table2[[#This Row],[500m Points]]</f>
        <v>#N/A</v>
      </c>
      <c r="AY393" s="32"/>
      <c r="AZ393" s="32"/>
      <c r="BA393" s="37"/>
      <c r="BB393" s="37"/>
      <c r="BC393" s="32"/>
      <c r="BD393" s="37"/>
      <c r="BE393" s="32"/>
      <c r="BF393" s="37"/>
      <c r="BG393" s="32"/>
      <c r="BH393" s="37"/>
      <c r="BI393" s="32"/>
      <c r="BJ393" s="37"/>
      <c r="BK393" s="32"/>
      <c r="BL393" s="37"/>
      <c r="BM393" s="32"/>
      <c r="BN393" s="37"/>
      <c r="BO393" s="32"/>
      <c r="BP393" s="37"/>
      <c r="BQ393" s="32"/>
      <c r="BR393" s="37"/>
      <c r="BS393" s="32"/>
      <c r="BT393" s="37"/>
      <c r="BU393" s="32"/>
      <c r="BV39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93" s="9">
        <f>Table2[[#This Row],[Final Points race 1]]+Table2[[#This Row],[Final Points race 2]]+Table2[[#This Row],[Final POINTS Race 4 ]]+Table2[[#This Row],[Final POINTS Race 5]]+Table2[[#This Row],[Final POINTS Race 6]]</f>
        <v>0</v>
      </c>
      <c r="BX39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93" s="42"/>
    </row>
    <row r="394" spans="1:82" ht="16.5" hidden="1" customHeight="1" thickBot="1">
      <c r="A394" s="10">
        <v>18</v>
      </c>
      <c r="B394" s="94" t="s">
        <v>9</v>
      </c>
      <c r="C394" s="185" t="s">
        <v>53</v>
      </c>
      <c r="D394" s="19">
        <v>36638</v>
      </c>
      <c r="E394" s="10" t="s">
        <v>76</v>
      </c>
      <c r="F394" s="10" t="s">
        <v>744</v>
      </c>
      <c r="G394" s="10" t="s">
        <v>18</v>
      </c>
      <c r="H394" s="201">
        <v>2473</v>
      </c>
      <c r="I394" s="93" t="e">
        <f>VLOOKUP(Table2[[#This Row],[GCU Number]],'race 5'!$B$2:$G$48,1,0)</f>
        <v>#N/A</v>
      </c>
      <c r="J394" s="11">
        <v>82</v>
      </c>
      <c r="K394" s="37" t="s">
        <v>424</v>
      </c>
      <c r="L394" s="11" t="s">
        <v>424</v>
      </c>
      <c r="M394" s="11">
        <f>VLOOKUP(Table2[[#This Row],[LD Place Race1]],Races!$F$3:$G$30,2,0)</f>
        <v>0</v>
      </c>
      <c r="N394" s="11" t="s">
        <v>885</v>
      </c>
      <c r="O394" s="11">
        <v>1</v>
      </c>
      <c r="P394" s="11">
        <f>VLOOKUP(Table2[[#This Row],[500m Place Race1]],Races!$F$3:$G$30,2,0)</f>
        <v>26</v>
      </c>
      <c r="Q394" s="280">
        <v>46.18</v>
      </c>
      <c r="R394" s="11">
        <v>2</v>
      </c>
      <c r="S394" s="11">
        <f>VLOOKUP(Table2[[#This Row],[200m Place Race1]],Races!$F$3:$G$30,2,0)</f>
        <v>22</v>
      </c>
      <c r="T394" s="37">
        <f>Table2[[#This Row],[200m Points1]]+Table2[[#This Row],[500m Points 1]]+Table2[[#This Row],[LD Points1]]</f>
        <v>48</v>
      </c>
      <c r="U394" s="11">
        <v>5</v>
      </c>
      <c r="V394" s="8">
        <f>VLOOKUP(Table2[[#This Row],[Final Place RACE 1]],Races!$F$3:$G$28,2,0)</f>
        <v>16</v>
      </c>
      <c r="W394" s="37" t="s">
        <v>1272</v>
      </c>
      <c r="X394" s="11">
        <v>2</v>
      </c>
      <c r="Y394" s="7">
        <f>VLOOKUP(Table2[[#This Row],[LD Place Race 2]],Races!$F$3:$G$30,2,0)</f>
        <v>22</v>
      </c>
      <c r="Z394" s="37" t="s">
        <v>424</v>
      </c>
      <c r="AA394" s="11"/>
      <c r="AB394" s="7"/>
      <c r="AC394" s="280" t="s">
        <v>424</v>
      </c>
      <c r="AD394" s="11"/>
      <c r="AE394" s="7"/>
      <c r="AF394" s="300" t="s">
        <v>424</v>
      </c>
      <c r="AG394" s="37"/>
      <c r="AH394" s="11"/>
      <c r="AI394" s="11">
        <f>Table2[[#This Row],[100m POINTS Race 2]]+Table2[[#This Row],[200m POINTS RACE 2]]+Table2[[#This Row],[500m Points Race 2]]+Table2[[#This Row],[LD Points Race 2]]</f>
        <v>22</v>
      </c>
      <c r="AJ394" s="11">
        <v>6</v>
      </c>
      <c r="AK394" s="11">
        <f>VLOOKUP(Table2[[#This Row],[Race 2 Overall Position]],Races!$F$3:$G$30,2,0)</f>
        <v>15</v>
      </c>
      <c r="AL394" s="37"/>
      <c r="AM394" s="11"/>
      <c r="AN394" s="37"/>
      <c r="AO394" s="11" t="s">
        <v>1668</v>
      </c>
      <c r="AP394" s="354"/>
      <c r="AQ394" s="332"/>
      <c r="AR394" s="280">
        <v>51.75</v>
      </c>
      <c r="AS394" s="11">
        <v>2</v>
      </c>
      <c r="AT394" s="37">
        <f>VLOOKUP(Table2[[#This Row],[200m Position Race 4]],Races!$F$3:$G$30,2,0)</f>
        <v>22</v>
      </c>
      <c r="AU394" s="269">
        <v>25.75</v>
      </c>
      <c r="AV394" s="37">
        <v>3</v>
      </c>
      <c r="AW394" s="11">
        <f>VLOOKUP(Table2[[#This Row],[100m Position Race 4 ]],Races!$F$3:$G$30,2,0)</f>
        <v>19</v>
      </c>
      <c r="AX394" s="11">
        <f>Table2[[#This Row],[100m Points Race 4 ]]+Table2[[#This Row],[200m Points Race 4]]+Table2[[#This Row],[500m Points]]</f>
        <v>41</v>
      </c>
      <c r="AY394" s="11">
        <v>6</v>
      </c>
      <c r="AZ394" s="11">
        <f>VLOOKUP(Table2[[#This Row],[Total Position Race 4]],Races!$F$3:$G$30,2,0)</f>
        <v>15</v>
      </c>
      <c r="BA394" s="37"/>
      <c r="BB394" s="37"/>
      <c r="BC394" s="11"/>
      <c r="BD394" s="37"/>
      <c r="BE394" s="11"/>
      <c r="BF394" s="37"/>
      <c r="BG394" s="11"/>
      <c r="BH394" s="37"/>
      <c r="BI394" s="11"/>
      <c r="BJ394" s="37"/>
      <c r="BK394" s="11"/>
      <c r="BL394" s="37"/>
      <c r="BM394" s="11"/>
      <c r="BN394" s="37"/>
      <c r="BO394" s="11"/>
      <c r="BP394" s="37"/>
      <c r="BQ394" s="11"/>
      <c r="BR394" s="37"/>
      <c r="BS394" s="11"/>
      <c r="BT394" s="37"/>
      <c r="BU394" s="11"/>
      <c r="BV39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94" s="9">
        <f>Table2[[#This Row],[Final Points race 1]]+Table2[[#This Row],[Final Points race 2]]+Table2[[#This Row],[Final POINTS Race 4 ]]+Table2[[#This Row],[Final POINTS Race 5]]+Table2[[#This Row],[Final POINTS Race 6]]</f>
        <v>46</v>
      </c>
      <c r="BX39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46</v>
      </c>
      <c r="CD394" s="42"/>
    </row>
    <row r="395" spans="1:82" ht="16.5" hidden="1" customHeight="1" thickBot="1">
      <c r="A395" s="10">
        <v>18</v>
      </c>
      <c r="B395" s="182" t="s">
        <v>9</v>
      </c>
      <c r="C395" s="185" t="s">
        <v>418</v>
      </c>
      <c r="D395" s="19">
        <v>36915</v>
      </c>
      <c r="E395" s="10" t="s">
        <v>76</v>
      </c>
      <c r="F395" s="10" t="s">
        <v>202</v>
      </c>
      <c r="G395" s="10" t="s">
        <v>13</v>
      </c>
      <c r="H395" s="201">
        <v>10110</v>
      </c>
      <c r="I395" s="93">
        <f>VLOOKUP(Table2[[#This Row],[GCU Number]],'race 5'!$B$2:$G$48,1,0)</f>
        <v>10110</v>
      </c>
      <c r="J395" s="11">
        <v>184</v>
      </c>
      <c r="K395" s="11" t="s">
        <v>821</v>
      </c>
      <c r="L395" s="11">
        <v>4</v>
      </c>
      <c r="M395" s="11">
        <f>VLOOKUP(Table2[[#This Row],[LD Place Race1]],Races!$F$3:$G$30,2,0)</f>
        <v>17</v>
      </c>
      <c r="N395" s="11" t="s">
        <v>889</v>
      </c>
      <c r="O395" s="11">
        <v>5</v>
      </c>
      <c r="P395" s="11">
        <f>VLOOKUP(Table2[[#This Row],[500m Place Race1]],Races!$F$3:$G$30,2,0)</f>
        <v>16</v>
      </c>
      <c r="Q395" s="269">
        <v>55.13</v>
      </c>
      <c r="R395" s="11">
        <v>4</v>
      </c>
      <c r="S395" s="11">
        <f>VLOOKUP(Table2[[#This Row],[200m Place Race1]],Races!$F$3:$G$30,2,0)</f>
        <v>17</v>
      </c>
      <c r="T395" s="11">
        <f>Table2[[#This Row],[200m Points1]]+Table2[[#This Row],[500m Points 1]]+Table2[[#This Row],[LD Points1]]</f>
        <v>50</v>
      </c>
      <c r="U395" s="11">
        <v>4</v>
      </c>
      <c r="V395" s="8">
        <f>VLOOKUP(Table2[[#This Row],[Final Place RACE 1]],Races!$F$3:$G$28,2,0)</f>
        <v>17</v>
      </c>
      <c r="W395" s="37" t="s">
        <v>1273</v>
      </c>
      <c r="X395" s="11">
        <v>3</v>
      </c>
      <c r="Y395" s="7">
        <f>VLOOKUP(Table2[[#This Row],[LD Place Race 2]],Races!$F$3:$G$30,2,0)</f>
        <v>19</v>
      </c>
      <c r="Z395" s="37" t="s">
        <v>1416</v>
      </c>
      <c r="AA395" s="11">
        <v>3</v>
      </c>
      <c r="AB395" s="7">
        <f>VLOOKUP(Table2[[#This Row],[500m Place Race 2]],Races!$F$3:$G$30,2,0)</f>
        <v>19</v>
      </c>
      <c r="AC395" s="280">
        <v>47.69</v>
      </c>
      <c r="AD395" s="11">
        <v>3</v>
      </c>
      <c r="AE395" s="7">
        <f>VLOOKUP(Table2[[#This Row],[200m Race 2 Place]],Races!$F$3:$G$30,2,0)</f>
        <v>19</v>
      </c>
      <c r="AF395" s="300">
        <v>22.62</v>
      </c>
      <c r="AG395" s="37">
        <v>3</v>
      </c>
      <c r="AH395" s="11">
        <f>VLOOKUP(Table2[[#This Row],[100m Place Race 2]],Races!$F$3:$G$30,2,0)</f>
        <v>19</v>
      </c>
      <c r="AI395" s="11">
        <f>Table2[[#This Row],[100m POINTS Race 2]]+Table2[[#This Row],[200m POINTS RACE 2]]+Table2[[#This Row],[500m Points Race 2]]+Table2[[#This Row],[LD Points Race 2]]</f>
        <v>76</v>
      </c>
      <c r="AJ395" s="11">
        <v>3</v>
      </c>
      <c r="AK395" s="11">
        <f>VLOOKUP(Table2[[#This Row],[Race 2 Overall Position]],Races!$F$3:$G$30,2,0)</f>
        <v>19</v>
      </c>
      <c r="AL395" s="11"/>
      <c r="AM395" s="11"/>
      <c r="AN395" s="11"/>
      <c r="AO395" s="11" t="s">
        <v>1674</v>
      </c>
      <c r="AP395" s="11">
        <v>6</v>
      </c>
      <c r="AQ395" s="11">
        <f>VLOOKUP(Table2[[#This Row],[500m Position]],Races!$F$3:$G$30,2,0)</f>
        <v>15</v>
      </c>
      <c r="AR395" s="269">
        <v>56.63</v>
      </c>
      <c r="AS395" s="11">
        <v>7</v>
      </c>
      <c r="AT395" s="11">
        <f>VLOOKUP(Table2[[#This Row],[200m Position Race 4]],Races!$F$3:$G$30,2,0)</f>
        <v>14</v>
      </c>
      <c r="AU395" s="269">
        <v>29.41</v>
      </c>
      <c r="AV395" s="11">
        <v>7</v>
      </c>
      <c r="AW395" s="11">
        <f>VLOOKUP(Table2[[#This Row],[100m Position Race 4 ]],Races!$F$3:$G$30,2,0)</f>
        <v>14</v>
      </c>
      <c r="AX395" s="11">
        <f>Table2[[#This Row],[100m Points Race 4 ]]+Table2[[#This Row],[200m Points Race 4]]+Table2[[#This Row],[500m Points]]</f>
        <v>43</v>
      </c>
      <c r="AY395" s="11">
        <v>4</v>
      </c>
      <c r="AZ395" s="11">
        <f>VLOOKUP(Table2[[#This Row],[Total Position Race 4]],Races!$F$3:$G$30,2,0)</f>
        <v>17</v>
      </c>
      <c r="BA395" s="11" t="s">
        <v>1961</v>
      </c>
      <c r="BB395" s="11">
        <v>2</v>
      </c>
      <c r="BC395" s="11">
        <f>VLOOKUP(Table2[[#This Row],[Total Position Race 5]],Races!$F$3:$G$30,2,0)</f>
        <v>22</v>
      </c>
      <c r="BD395" s="11"/>
      <c r="BE395" s="11"/>
      <c r="BF395" s="11"/>
      <c r="BG395" s="11"/>
      <c r="BH395" s="11"/>
      <c r="BI395" s="11"/>
      <c r="BJ395" s="11"/>
      <c r="BK395" s="11"/>
      <c r="BL395" s="11"/>
      <c r="BM395" s="11"/>
      <c r="BN395" s="11"/>
      <c r="BO395" s="11"/>
      <c r="BP395" s="11"/>
      <c r="BQ395" s="11"/>
      <c r="BR395" s="11"/>
      <c r="BS395" s="11"/>
      <c r="BT395" s="11"/>
      <c r="BU395" s="11"/>
      <c r="BV39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395" s="9">
        <f>Table2[[#This Row],[Final Points race 1]]+Table2[[#This Row],[Final Points race 2]]+Table2[[#This Row],[Final POINTS Race 4 ]]+Table2[[#This Row],[Final POINTS Race 5]]+Table2[[#This Row],[Final POINTS Race 6]]</f>
        <v>75</v>
      </c>
      <c r="BX39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5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75</v>
      </c>
      <c r="CD395" s="42"/>
    </row>
    <row r="396" spans="1:82" ht="15.75" hidden="1" customHeight="1">
      <c r="A396" s="10">
        <v>18</v>
      </c>
      <c r="B396" s="182" t="s">
        <v>9</v>
      </c>
      <c r="C396" s="323" t="s">
        <v>256</v>
      </c>
      <c r="D396" s="19">
        <v>36804</v>
      </c>
      <c r="E396" s="10" t="s">
        <v>76</v>
      </c>
      <c r="F396" s="10" t="s">
        <v>466</v>
      </c>
      <c r="G396" s="10" t="s">
        <v>13</v>
      </c>
      <c r="H396" s="201">
        <v>10669</v>
      </c>
      <c r="I396" s="93" t="e">
        <f>VLOOKUP(Table2[[#This Row],[GCU Number]],'race 5'!$B$2:$G$48,1,0)</f>
        <v>#N/A</v>
      </c>
      <c r="J396" s="37">
        <v>83</v>
      </c>
      <c r="K396" s="11"/>
      <c r="L396" s="37"/>
      <c r="M396" s="11"/>
      <c r="N396" s="11"/>
      <c r="O396" s="11"/>
      <c r="P396" s="11"/>
      <c r="Q396" s="269"/>
      <c r="R396" s="37"/>
      <c r="S396" s="11"/>
      <c r="T396" s="11"/>
      <c r="U396" s="37"/>
      <c r="V396" s="8"/>
      <c r="W396" s="11"/>
      <c r="X396" s="37"/>
      <c r="Y396" s="7" t="e">
        <f>VLOOKUP(Table2[[#This Row],[LD Place Race 2]],Races!$F$3:$G$30,2,0)</f>
        <v>#N/A</v>
      </c>
      <c r="Z396" s="11"/>
      <c r="AA396" s="37"/>
      <c r="AB396" s="7" t="e">
        <f>VLOOKUP(Table2[[#This Row],[500m Place Race 2]],Races!$F$3:$G$30,2,0)</f>
        <v>#N/A</v>
      </c>
      <c r="AC396" s="11"/>
      <c r="AD396" s="37"/>
      <c r="AE396" s="7" t="e">
        <f>VLOOKUP(Table2[[#This Row],[200m Race 2 Place]],Races!$F$3:$G$30,2,0)</f>
        <v>#N/A</v>
      </c>
      <c r="AF396" s="9"/>
      <c r="AG396" s="11"/>
      <c r="AH396" s="37" t="e">
        <f>VLOOKUP(Table2[[#This Row],[100m Place Race 2]],Races!$F$3:$G$30,2,0)</f>
        <v>#N/A</v>
      </c>
      <c r="AI396" s="37" t="e">
        <f>Table2[[#This Row],[100m POINTS Race 2]]+Table2[[#This Row],[200m POINTS RACE 2]]+Table2[[#This Row],[500m Points Race 2]]+Table2[[#This Row],[LD Points Race 2]]</f>
        <v>#N/A</v>
      </c>
      <c r="AJ396" s="37"/>
      <c r="AK396" s="11"/>
      <c r="AL396" s="11"/>
      <c r="AM396" s="37"/>
      <c r="AN396" s="11"/>
      <c r="AO396" s="37"/>
      <c r="AP396" s="11"/>
      <c r="AQ396" s="37" t="e">
        <f>VLOOKUP(Table2[[#This Row],[500m Position]],Races!$F$3:$G$30,2,0)</f>
        <v>#N/A</v>
      </c>
      <c r="AR396" s="11"/>
      <c r="AS396" s="37"/>
      <c r="AT396" s="11" t="e">
        <f>VLOOKUP(Table2[[#This Row],[200m Position Race 4]],Races!$F$3:$G$30,2,0)</f>
        <v>#N/A</v>
      </c>
      <c r="AU396" s="37"/>
      <c r="AV396" s="11"/>
      <c r="AW396" s="37" t="e">
        <f>VLOOKUP(Table2[[#This Row],[100m Position Race 4 ]],Races!$F$3:$G$30,2,0)</f>
        <v>#N/A</v>
      </c>
      <c r="AX396" s="37" t="e">
        <f>Table2[[#This Row],[100m Points Race 4 ]]+Table2[[#This Row],[200m Points Race 4]]+Table2[[#This Row],[500m Points]]</f>
        <v>#N/A</v>
      </c>
      <c r="AY396" s="37"/>
      <c r="AZ396" s="37"/>
      <c r="BA396" s="11"/>
      <c r="BB396" s="11"/>
      <c r="BC396" s="37"/>
      <c r="BD396" s="11"/>
      <c r="BE396" s="37"/>
      <c r="BF396" s="11"/>
      <c r="BG396" s="37"/>
      <c r="BH396" s="11"/>
      <c r="BI396" s="37"/>
      <c r="BJ396" s="11"/>
      <c r="BK396" s="37"/>
      <c r="BL396" s="11"/>
      <c r="BM396" s="37"/>
      <c r="BN396" s="11"/>
      <c r="BO396" s="37"/>
      <c r="BP396" s="11"/>
      <c r="BQ396" s="37"/>
      <c r="BR396" s="11"/>
      <c r="BS396" s="37"/>
      <c r="BT396" s="11"/>
      <c r="BU396" s="37"/>
      <c r="BV39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96" s="9">
        <f>Table2[[#This Row],[Final Points race 1]]+Table2[[#This Row],[Final Points race 2]]+Table2[[#This Row],[Final POINTS Race 4 ]]+Table2[[#This Row],[Final POINTS Race 5]]+Table2[[#This Row],[Final POINTS Race 6]]</f>
        <v>0</v>
      </c>
      <c r="BX39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6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96" s="42"/>
    </row>
    <row r="397" spans="1:82" ht="16.5" hidden="1" customHeight="1" thickBot="1">
      <c r="A397" s="10">
        <v>18</v>
      </c>
      <c r="B397" s="94" t="s">
        <v>9</v>
      </c>
      <c r="C397" s="185" t="s">
        <v>1606</v>
      </c>
      <c r="D397" s="19"/>
      <c r="E397" s="10"/>
      <c r="F397" s="10"/>
      <c r="G397" s="10" t="s">
        <v>1544</v>
      </c>
      <c r="H397" s="201">
        <v>70542</v>
      </c>
      <c r="I397" s="93" t="e">
        <f>VLOOKUP(Table2[[#This Row],[GCU Number]],'race 5'!$B$2:$G$48,1,0)</f>
        <v>#N/A</v>
      </c>
      <c r="J397" s="11">
        <v>170</v>
      </c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8"/>
      <c r="W397" s="11"/>
      <c r="X397" s="11"/>
      <c r="Y397" s="7"/>
      <c r="Z397" s="11"/>
      <c r="AA397" s="11"/>
      <c r="AB397" s="7"/>
      <c r="AC397" s="11"/>
      <c r="AD397" s="11"/>
      <c r="AE397" s="7"/>
      <c r="AF397" s="11"/>
      <c r="AG397" s="11"/>
      <c r="AH397" s="11"/>
      <c r="AI397" s="11"/>
      <c r="AJ397" s="11"/>
      <c r="AK397" s="11"/>
      <c r="AL397" s="11"/>
      <c r="AM397" s="11"/>
      <c r="AN397" s="11"/>
      <c r="AO397" s="11" t="s">
        <v>1672</v>
      </c>
      <c r="AP397" s="11">
        <v>2</v>
      </c>
      <c r="AQ397" s="11">
        <f>VLOOKUP(Table2[[#This Row],[500m Position]],Races!$F$3:$G$30,2,0)</f>
        <v>22</v>
      </c>
      <c r="AR397" s="269">
        <v>53.07</v>
      </c>
      <c r="AS397" s="11">
        <v>3</v>
      </c>
      <c r="AT397" s="11">
        <f>VLOOKUP(Table2[[#This Row],[200m Position Race 4]],Races!$F$3:$G$30,2,0)</f>
        <v>19</v>
      </c>
      <c r="AU397" s="269" t="s">
        <v>424</v>
      </c>
      <c r="AV397" s="11"/>
      <c r="AW397" s="11"/>
      <c r="AX397" s="11">
        <f>Table2[[#This Row],[100m Points Race 4 ]]+Table2[[#This Row],[200m Points Race 4]]+Table2[[#This Row],[500m Points]]</f>
        <v>41</v>
      </c>
      <c r="AY397" s="11">
        <v>6</v>
      </c>
      <c r="AZ397" s="11">
        <f>VLOOKUP(Table2[[#This Row],[Total Position Race 4]],Races!$F$3:$G$30,2,0)</f>
        <v>15</v>
      </c>
      <c r="BA397" s="11"/>
      <c r="BB397" s="11"/>
      <c r="BC397" s="11"/>
      <c r="BD397" s="11"/>
      <c r="BE397" s="11"/>
      <c r="BF397" s="11"/>
      <c r="BG397" s="11"/>
      <c r="BH397" s="11"/>
      <c r="BI397" s="11"/>
      <c r="BJ397" s="11"/>
      <c r="BK397" s="11"/>
      <c r="BL397" s="11"/>
      <c r="BM397" s="11"/>
      <c r="BN397" s="11"/>
      <c r="BO397" s="11"/>
      <c r="BP397" s="11"/>
      <c r="BQ397" s="11"/>
      <c r="BR397" s="11"/>
      <c r="BS397" s="11"/>
      <c r="BT397" s="11"/>
      <c r="BU397" s="11"/>
      <c r="BV397" s="9"/>
      <c r="BW397" s="9">
        <f>Table2[[#This Row],[Final Points race 1]]+Table2[[#This Row],[Final Points race 2]]+Table2[[#This Row],[Final POINTS Race 4 ]]+Table2[[#This Row],[Final POINTS Race 5]]+Table2[[#This Row],[Final POINTS Race 6]]</f>
        <v>15</v>
      </c>
      <c r="BX397" s="9"/>
      <c r="BY397" s="9"/>
      <c r="BZ397" s="117"/>
      <c r="CD397" s="42"/>
    </row>
    <row r="398" spans="1:82" ht="16.5" hidden="1" customHeight="1" thickBot="1">
      <c r="A398" s="10">
        <v>18</v>
      </c>
      <c r="B398" s="94" t="s">
        <v>9</v>
      </c>
      <c r="C398" s="185" t="s">
        <v>309</v>
      </c>
      <c r="D398" s="19">
        <v>37142</v>
      </c>
      <c r="E398" s="52" t="s">
        <v>76</v>
      </c>
      <c r="F398" s="6" t="s">
        <v>305</v>
      </c>
      <c r="G398" s="28" t="s">
        <v>44</v>
      </c>
      <c r="H398" s="191"/>
      <c r="I398" s="93" t="e">
        <f>VLOOKUP(Table2[[#This Row],[GCU Number]],'race 5'!$B$2:$G$48,1,0)</f>
        <v>#N/A</v>
      </c>
      <c r="J398" s="11"/>
      <c r="K398" s="37"/>
      <c r="L398" s="11"/>
      <c r="M398" s="11" t="e">
        <f>VLOOKUP(Table2[[#This Row],[LD Place Race1]],Races!$F$3:$G$30,2,0)</f>
        <v>#N/A</v>
      </c>
      <c r="N398" s="11"/>
      <c r="O398" s="11"/>
      <c r="P398" s="11" t="e">
        <f>VLOOKUP(Table2[[#This Row],[500m Place Race1]],Races!$F$3:$G$30,2,0)</f>
        <v>#N/A</v>
      </c>
      <c r="Q398" s="37"/>
      <c r="R398" s="11"/>
      <c r="S398" s="11" t="e">
        <f>VLOOKUP(Table2[[#This Row],[200m Place Race1]],Races!$F$3:$G$30,2,0)</f>
        <v>#N/A</v>
      </c>
      <c r="T398" s="37" t="e">
        <f>Table2[[#This Row],[200m Points1]]+Table2[[#This Row],[500m Points 1]]+Table2[[#This Row],[LD Points1]]</f>
        <v>#N/A</v>
      </c>
      <c r="U398" s="11"/>
      <c r="V398" s="8"/>
      <c r="W398" s="37"/>
      <c r="X398" s="11"/>
      <c r="Y398" s="8" t="e">
        <f>VLOOKUP(Table2[[#This Row],[LD Place Race 2]],Races!$F$3:$G$30,2,0)</f>
        <v>#N/A</v>
      </c>
      <c r="Z398" s="37"/>
      <c r="AA398" s="11"/>
      <c r="AB398" s="8" t="e">
        <f>VLOOKUP(Table2[[#This Row],[500m Place Race 2]],Races!$F$3:$G$30,2,0)</f>
        <v>#N/A</v>
      </c>
      <c r="AC398" s="37"/>
      <c r="AD398" s="11"/>
      <c r="AE398" s="8" t="e">
        <f>VLOOKUP(Table2[[#This Row],[200m Race 2 Place]],Races!$F$3:$G$30,2,0)</f>
        <v>#N/A</v>
      </c>
      <c r="AF398" s="9"/>
      <c r="AG398" s="37"/>
      <c r="AH398" s="11" t="e">
        <f>VLOOKUP(Table2[[#This Row],[100m Place Race 2]],Races!$F$3:$G$30,2,0)</f>
        <v>#N/A</v>
      </c>
      <c r="AI398" s="11" t="e">
        <f>Table2[[#This Row],[100m POINTS Race 2]]+Table2[[#This Row],[200m POINTS RACE 2]]+Table2[[#This Row],[500m Points Race 2]]+Table2[[#This Row],[LD Points Race 2]]</f>
        <v>#N/A</v>
      </c>
      <c r="AJ398" s="11"/>
      <c r="AK398" s="9"/>
      <c r="AL398" s="37"/>
      <c r="AM398" s="11"/>
      <c r="AN398" s="37"/>
      <c r="AO398" s="11"/>
      <c r="AP398" s="37"/>
      <c r="AQ398" s="11" t="e">
        <f>VLOOKUP(Table2[[#This Row],[500m Position]],Races!$F$3:$G$30,2,0)</f>
        <v>#N/A</v>
      </c>
      <c r="AR398" s="37"/>
      <c r="AS398" s="11"/>
      <c r="AT398" s="37" t="e">
        <f>VLOOKUP(Table2[[#This Row],[200m Position Race 4]],Races!$F$3:$G$30,2,0)</f>
        <v>#N/A</v>
      </c>
      <c r="AU398" s="11"/>
      <c r="AV398" s="37"/>
      <c r="AW398" s="11" t="e">
        <f>VLOOKUP(Table2[[#This Row],[100m Position Race 4 ]],Races!$F$3:$G$30,2,0)</f>
        <v>#N/A</v>
      </c>
      <c r="AX398" s="11" t="e">
        <f>Table2[[#This Row],[100m Points Race 4 ]]+Table2[[#This Row],[200m Points Race 4]]+Table2[[#This Row],[500m Points]]</f>
        <v>#N/A</v>
      </c>
      <c r="AY398" s="11"/>
      <c r="AZ398" s="11"/>
      <c r="BA398" s="37"/>
      <c r="BB398" s="37"/>
      <c r="BC398" s="11"/>
      <c r="BD398" s="37"/>
      <c r="BE398" s="11"/>
      <c r="BF398" s="37"/>
      <c r="BG398" s="11"/>
      <c r="BH398" s="37"/>
      <c r="BI398" s="11"/>
      <c r="BJ398" s="37"/>
      <c r="BK398" s="11"/>
      <c r="BL398" s="37"/>
      <c r="BM398" s="11"/>
      <c r="BN398" s="37"/>
      <c r="BO398" s="11"/>
      <c r="BP398" s="37"/>
      <c r="BQ398" s="11"/>
      <c r="BR398" s="37"/>
      <c r="BS398" s="11"/>
      <c r="BT398" s="37"/>
      <c r="BU398" s="11"/>
      <c r="BV39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398" s="9">
        <f>Table2[[#This Row],[Final Points race 1]]+Table2[[#This Row],[Final Points race 2]]+Table2[[#This Row],[Final POINTS Race 4 ]]+Table2[[#This Row],[Final POINTS Race 5]]+Table2[[#This Row],[Final POINTS Race 6]]</f>
        <v>0</v>
      </c>
      <c r="BX39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8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398" s="42"/>
    </row>
    <row r="399" spans="1:82" ht="16.5" customHeight="1" thickBot="1">
      <c r="A399" s="10">
        <v>18</v>
      </c>
      <c r="B399" s="6" t="s">
        <v>9</v>
      </c>
      <c r="C399" s="185" t="s">
        <v>56</v>
      </c>
      <c r="D399" s="19">
        <v>36610</v>
      </c>
      <c r="E399" s="10" t="s">
        <v>76</v>
      </c>
      <c r="F399" s="64" t="s">
        <v>57</v>
      </c>
      <c r="G399" s="28" t="s">
        <v>686</v>
      </c>
      <c r="H399" s="191"/>
      <c r="I399" s="93" t="e">
        <f>VLOOKUP(Table2[[#This Row],[GCU Number]],'race 5'!$B$2:$G$48,1,0)</f>
        <v>#N/A</v>
      </c>
      <c r="J399" s="37"/>
      <c r="K399" s="37"/>
      <c r="L399" s="37"/>
      <c r="M399" s="11" t="e">
        <f>VLOOKUP(Table2[[#This Row],[LD Place Race1]],Races!$F$3:$G$30,2,0)</f>
        <v>#N/A</v>
      </c>
      <c r="N399" s="11"/>
      <c r="O399" s="11"/>
      <c r="P399" s="11" t="e">
        <f>VLOOKUP(Table2[[#This Row],[500m Place Race1]],Races!$F$3:$G$30,2,0)</f>
        <v>#N/A</v>
      </c>
      <c r="Q399" s="37"/>
      <c r="R399" s="37"/>
      <c r="S399" s="11" t="e">
        <f>VLOOKUP(Table2[[#This Row],[200m Place Race1]],Races!$F$3:$G$30,2,0)</f>
        <v>#N/A</v>
      </c>
      <c r="T399" s="37" t="e">
        <f>Table2[[#This Row],[200m Points1]]+Table2[[#This Row],[500m Points 1]]+Table2[[#This Row],[LD Points1]]</f>
        <v>#N/A</v>
      </c>
      <c r="U399" s="37"/>
      <c r="V399" s="8"/>
      <c r="W399" s="37"/>
      <c r="X399" s="37"/>
      <c r="Y399" s="7" t="e">
        <f>VLOOKUP(Table2[[#This Row],[LD Place Race 2]],Races!$F$3:$G$30,2,0)</f>
        <v>#N/A</v>
      </c>
      <c r="Z399" s="37"/>
      <c r="AA399" s="37"/>
      <c r="AB399" s="7" t="e">
        <f>VLOOKUP(Table2[[#This Row],[500m Place Race 2]],Races!$F$3:$G$30,2,0)</f>
        <v>#N/A</v>
      </c>
      <c r="AC399" s="37"/>
      <c r="AD399" s="37"/>
      <c r="AE399" s="7" t="e">
        <f>VLOOKUP(Table2[[#This Row],[200m Race 2 Place]],Races!$F$3:$G$30,2,0)</f>
        <v>#N/A</v>
      </c>
      <c r="AF399" s="11"/>
      <c r="AG399" s="37"/>
      <c r="AH399" s="37" t="e">
        <f>VLOOKUP(Table2[[#This Row],[100m Place Race 2]],Races!$F$3:$G$30,2,0)</f>
        <v>#N/A</v>
      </c>
      <c r="AI399" s="37" t="e">
        <f>Table2[[#This Row],[100m POINTS Race 2]]+Table2[[#This Row],[200m POINTS RACE 2]]+Table2[[#This Row],[500m Points Race 2]]+Table2[[#This Row],[LD Points Race 2]]</f>
        <v>#N/A</v>
      </c>
      <c r="AJ399" s="37"/>
      <c r="AK399" s="11"/>
      <c r="AL399" s="37"/>
      <c r="AM399" s="37"/>
      <c r="AN399" s="37"/>
      <c r="AO399" s="37"/>
      <c r="AP399" s="37"/>
      <c r="AQ399" s="37" t="e">
        <f>VLOOKUP(Table2[[#This Row],[500m Position]],Races!$F$3:$G$30,2,0)</f>
        <v>#N/A</v>
      </c>
      <c r="AR399" s="37"/>
      <c r="AS399" s="37"/>
      <c r="AT399" s="37" t="e">
        <f>VLOOKUP(Table2[[#This Row],[200m Position Race 4]],Races!$F$3:$G$30,2,0)</f>
        <v>#N/A</v>
      </c>
      <c r="AU399" s="37"/>
      <c r="AV399" s="37"/>
      <c r="AW399" s="37" t="e">
        <f>VLOOKUP(Table2[[#This Row],[100m Position Race 4 ]],Races!$F$3:$G$30,2,0)</f>
        <v>#N/A</v>
      </c>
      <c r="AX399" s="37" t="e">
        <f>Table2[[#This Row],[100m Points Race 4 ]]+Table2[[#This Row],[200m Points Race 4]]+Table2[[#This Row],[500m Points]]</f>
        <v>#N/A</v>
      </c>
      <c r="AY399" s="37"/>
      <c r="AZ399" s="37"/>
      <c r="BA399" s="37"/>
      <c r="BB399" s="37"/>
      <c r="BC399" s="37"/>
      <c r="BD399" s="37"/>
      <c r="BE399" s="37">
        <v>1</v>
      </c>
      <c r="BF399" s="37">
        <f>VLOOKUP(Table2[[#This Row],[Total Position Race 6]],Races!$F$3:$G$30,2,0)</f>
        <v>26</v>
      </c>
      <c r="BG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399" s="9">
        <f>Table2[[#This Row],[Final Points race 1]]+Table2[[#This Row],[Final Points race 2]]+Table2[[#This Row],[Final POINTS Race 4 ]]+Table2[[#This Row],[Final POINTS Race 5]]+Table2[[#This Row],[Final POINTS Race 6]]</f>
        <v>26</v>
      </c>
      <c r="BX39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39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399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26</v>
      </c>
      <c r="CD399" s="42"/>
    </row>
    <row r="400" spans="1:82" ht="16.5" hidden="1" customHeight="1" thickBot="1">
      <c r="A400" s="10">
        <v>18</v>
      </c>
      <c r="B400" s="6" t="s">
        <v>9</v>
      </c>
      <c r="C400" s="185" t="s">
        <v>311</v>
      </c>
      <c r="D400" s="19">
        <v>36563</v>
      </c>
      <c r="E400" s="52" t="s">
        <v>76</v>
      </c>
      <c r="F400" s="41" t="s">
        <v>305</v>
      </c>
      <c r="G400" s="28" t="s">
        <v>44</v>
      </c>
      <c r="H400" s="191"/>
      <c r="I400" s="93" t="e">
        <f>VLOOKUP(Table2[[#This Row],[GCU Number]],'race 5'!$B$2:$G$48,1,0)</f>
        <v>#N/A</v>
      </c>
      <c r="J400" s="11"/>
      <c r="K400" s="37"/>
      <c r="L400" s="11"/>
      <c r="M400" s="11" t="e">
        <f>VLOOKUP(Table2[[#This Row],[LD Place Race1]],Races!$F$3:$G$30,2,0)</f>
        <v>#N/A</v>
      </c>
      <c r="N400" s="11"/>
      <c r="O400" s="11"/>
      <c r="P400" s="11" t="e">
        <f>VLOOKUP(Table2[[#This Row],[500m Place Race1]],Races!$F$3:$G$30,2,0)</f>
        <v>#N/A</v>
      </c>
      <c r="Q400" s="37"/>
      <c r="R400" s="11"/>
      <c r="S400" s="11" t="e">
        <f>VLOOKUP(Table2[[#This Row],[200m Place Race1]],Races!$F$3:$G$30,2,0)</f>
        <v>#N/A</v>
      </c>
      <c r="T400" s="37" t="e">
        <f>Table2[[#This Row],[200m Points1]]+Table2[[#This Row],[500m Points 1]]+Table2[[#This Row],[LD Points1]]</f>
        <v>#N/A</v>
      </c>
      <c r="U400" s="11"/>
      <c r="V400" s="8"/>
      <c r="W400" s="37"/>
      <c r="X400" s="11"/>
      <c r="Y400" s="8" t="e">
        <f>VLOOKUP(Table2[[#This Row],[LD Place Race 2]],Races!$F$3:$G$30,2,0)</f>
        <v>#N/A</v>
      </c>
      <c r="Z400" s="37"/>
      <c r="AA400" s="11"/>
      <c r="AB400" s="8" t="e">
        <f>VLOOKUP(Table2[[#This Row],[500m Place Race 2]],Races!$F$3:$G$30,2,0)</f>
        <v>#N/A</v>
      </c>
      <c r="AC400" s="37"/>
      <c r="AD400" s="11"/>
      <c r="AE400" s="8" t="e">
        <f>VLOOKUP(Table2[[#This Row],[200m Race 2 Place]],Races!$F$3:$G$30,2,0)</f>
        <v>#N/A</v>
      </c>
      <c r="AF400" s="9"/>
      <c r="AG400" s="37"/>
      <c r="AH400" s="11" t="e">
        <f>VLOOKUP(Table2[[#This Row],[100m Place Race 2]],Races!$F$3:$G$30,2,0)</f>
        <v>#N/A</v>
      </c>
      <c r="AI400" s="11" t="e">
        <f>Table2[[#This Row],[100m POINTS Race 2]]+Table2[[#This Row],[200m POINTS RACE 2]]+Table2[[#This Row],[500m Points Race 2]]+Table2[[#This Row],[LD Points Race 2]]</f>
        <v>#N/A</v>
      </c>
      <c r="AJ400" s="11"/>
      <c r="AK400" s="9"/>
      <c r="AL400" s="37"/>
      <c r="AM400" s="11"/>
      <c r="AN400" s="37"/>
      <c r="AO400" s="11"/>
      <c r="AP400" s="37"/>
      <c r="AQ400" s="11" t="e">
        <f>VLOOKUP(Table2[[#This Row],[500m Position]],Races!$F$3:$G$30,2,0)</f>
        <v>#N/A</v>
      </c>
      <c r="AR400" s="37"/>
      <c r="AS400" s="11"/>
      <c r="AT400" s="37" t="e">
        <f>VLOOKUP(Table2[[#This Row],[200m Position Race 4]],Races!$F$3:$G$30,2,0)</f>
        <v>#N/A</v>
      </c>
      <c r="AU400" s="11"/>
      <c r="AV400" s="37"/>
      <c r="AW400" s="11" t="e">
        <f>VLOOKUP(Table2[[#This Row],[100m Position Race 4 ]],Races!$F$3:$G$30,2,0)</f>
        <v>#N/A</v>
      </c>
      <c r="AX400" s="11" t="e">
        <f>Table2[[#This Row],[100m Points Race 4 ]]+Table2[[#This Row],[200m Points Race 4]]+Table2[[#This Row],[500m Points]]</f>
        <v>#N/A</v>
      </c>
      <c r="AY400" s="11"/>
      <c r="AZ400" s="11"/>
      <c r="BA400" s="37"/>
      <c r="BB400" s="37"/>
      <c r="BC400" s="11"/>
      <c r="BD400" s="37"/>
      <c r="BE400" s="11"/>
      <c r="BF400" s="37"/>
      <c r="BG400" s="11"/>
      <c r="BH400" s="37"/>
      <c r="BI400" s="11"/>
      <c r="BJ400" s="37"/>
      <c r="BK400" s="11"/>
      <c r="BL400" s="37"/>
      <c r="BM400" s="11"/>
      <c r="BN400" s="37"/>
      <c r="BO400" s="11"/>
      <c r="BP400" s="37"/>
      <c r="BQ400" s="11"/>
      <c r="BR400" s="37"/>
      <c r="BS400" s="11"/>
      <c r="BT400" s="37"/>
      <c r="BU400" s="11"/>
      <c r="BV40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0" s="9">
        <f>Table2[[#This Row],[Final Points race 1]]+Table2[[#This Row],[Final Points race 2]]+Table2[[#This Row],[Final POINTS Race 4 ]]+Table2[[#This Row],[Final POINTS Race 5]]+Table2[[#This Row],[Final POINTS Race 6]]</f>
        <v>0</v>
      </c>
      <c r="BX40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0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0" s="42"/>
    </row>
    <row r="401" spans="1:82" ht="16.5" hidden="1" customHeight="1" thickBot="1">
      <c r="A401" s="10">
        <v>18</v>
      </c>
      <c r="B401" s="6" t="s">
        <v>9</v>
      </c>
      <c r="C401" s="185" t="s">
        <v>144</v>
      </c>
      <c r="D401" s="19">
        <v>36548</v>
      </c>
      <c r="E401" s="10" t="s">
        <v>76</v>
      </c>
      <c r="F401" s="64" t="s">
        <v>150</v>
      </c>
      <c r="G401" s="10" t="s">
        <v>13</v>
      </c>
      <c r="H401" s="191"/>
      <c r="I401" s="93" t="e">
        <f>VLOOKUP(Table2[[#This Row],[GCU Number]],'race 5'!$B$2:$G$48,1,0)</f>
        <v>#N/A</v>
      </c>
      <c r="J401" s="11"/>
      <c r="K401" s="37"/>
      <c r="L401" s="11"/>
      <c r="M401" s="11" t="e">
        <f>VLOOKUP(Table2[[#This Row],[LD Place Race1]],Races!$F$3:$G$30,2,0)</f>
        <v>#N/A</v>
      </c>
      <c r="N401" s="11"/>
      <c r="O401" s="11"/>
      <c r="P401" s="11" t="e">
        <f>VLOOKUP(Table2[[#This Row],[500m Place Race1]],Races!$F$3:$G$30,2,0)</f>
        <v>#N/A</v>
      </c>
      <c r="Q401" s="37"/>
      <c r="R401" s="11"/>
      <c r="S401" s="11" t="e">
        <f>VLOOKUP(Table2[[#This Row],[200m Place Race1]],Races!$F$3:$G$30,2,0)</f>
        <v>#N/A</v>
      </c>
      <c r="T401" s="37" t="e">
        <f>Table2[[#This Row],[200m Points1]]+Table2[[#This Row],[500m Points 1]]+Table2[[#This Row],[LD Points1]]</f>
        <v>#N/A</v>
      </c>
      <c r="U401" s="11"/>
      <c r="V401" s="8"/>
      <c r="W401" s="37"/>
      <c r="X401" s="11"/>
      <c r="Y401" s="7" t="e">
        <f>VLOOKUP(Table2[[#This Row],[LD Place Race 2]],Races!$F$3:$G$30,2,0)</f>
        <v>#N/A</v>
      </c>
      <c r="Z401" s="37"/>
      <c r="AA401" s="11"/>
      <c r="AB401" s="7" t="e">
        <f>VLOOKUP(Table2[[#This Row],[500m Place Race 2]],Races!$F$3:$G$30,2,0)</f>
        <v>#N/A</v>
      </c>
      <c r="AC401" s="37"/>
      <c r="AD401" s="11"/>
      <c r="AE401" s="7" t="e">
        <f>VLOOKUP(Table2[[#This Row],[200m Race 2 Place]],Races!$F$3:$G$30,2,0)</f>
        <v>#N/A</v>
      </c>
      <c r="AF401" s="11"/>
      <c r="AG401" s="37"/>
      <c r="AH401" s="11" t="e">
        <f>VLOOKUP(Table2[[#This Row],[100m Place Race 2]],Races!$F$3:$G$30,2,0)</f>
        <v>#N/A</v>
      </c>
      <c r="AI401" s="11" t="e">
        <f>Table2[[#This Row],[100m POINTS Race 2]]+Table2[[#This Row],[200m POINTS RACE 2]]+Table2[[#This Row],[500m Points Race 2]]+Table2[[#This Row],[LD Points Race 2]]</f>
        <v>#N/A</v>
      </c>
      <c r="AJ401" s="11"/>
      <c r="AK401" s="11"/>
      <c r="AL401" s="37"/>
      <c r="AM401" s="11"/>
      <c r="AN401" s="37"/>
      <c r="AO401" s="11"/>
      <c r="AP401" s="37"/>
      <c r="AQ401" s="11" t="e">
        <f>VLOOKUP(Table2[[#This Row],[500m Position]],Races!$F$3:$G$30,2,0)</f>
        <v>#N/A</v>
      </c>
      <c r="AR401" s="37"/>
      <c r="AS401" s="11"/>
      <c r="AT401" s="37" t="e">
        <f>VLOOKUP(Table2[[#This Row],[200m Position Race 4]],Races!$F$3:$G$30,2,0)</f>
        <v>#N/A</v>
      </c>
      <c r="AU401" s="11"/>
      <c r="AV401" s="37"/>
      <c r="AW401" s="11" t="e">
        <f>VLOOKUP(Table2[[#This Row],[100m Position Race 4 ]],Races!$F$3:$G$30,2,0)</f>
        <v>#N/A</v>
      </c>
      <c r="AX401" s="11" t="e">
        <f>Table2[[#This Row],[100m Points Race 4 ]]+Table2[[#This Row],[200m Points Race 4]]+Table2[[#This Row],[500m Points]]</f>
        <v>#N/A</v>
      </c>
      <c r="AY401" s="11"/>
      <c r="AZ401" s="11"/>
      <c r="BA401" s="37"/>
      <c r="BB401" s="37"/>
      <c r="BC401" s="11"/>
      <c r="BD401" s="37"/>
      <c r="BE401" s="11"/>
      <c r="BF401" s="37"/>
      <c r="BG401" s="11"/>
      <c r="BH401" s="37"/>
      <c r="BI401" s="11"/>
      <c r="BJ401" s="37"/>
      <c r="BK401" s="11"/>
      <c r="BL401" s="37"/>
      <c r="BM401" s="11"/>
      <c r="BN401" s="37"/>
      <c r="BO401" s="11"/>
      <c r="BP401" s="37"/>
      <c r="BQ401" s="11"/>
      <c r="BR401" s="37"/>
      <c r="BS401" s="11"/>
      <c r="BT401" s="37"/>
      <c r="BU401" s="11"/>
      <c r="BV40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1" s="9">
        <f>Table2[[#This Row],[Final Points race 1]]+Table2[[#This Row],[Final Points race 2]]+Table2[[#This Row],[Final POINTS Race 4 ]]+Table2[[#This Row],[Final POINTS Race 5]]+Table2[[#This Row],[Final POINTS Race 6]]</f>
        <v>0</v>
      </c>
      <c r="BX40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1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1" s="42"/>
    </row>
    <row r="402" spans="1:82" ht="16.5" hidden="1" customHeight="1" thickBot="1">
      <c r="A402" s="10">
        <v>18</v>
      </c>
      <c r="B402" s="6" t="s">
        <v>9</v>
      </c>
      <c r="C402" s="185" t="s">
        <v>73</v>
      </c>
      <c r="D402" s="19">
        <v>36408</v>
      </c>
      <c r="E402" s="10" t="s">
        <v>76</v>
      </c>
      <c r="F402" s="10" t="s">
        <v>74</v>
      </c>
      <c r="G402" s="29" t="s">
        <v>75</v>
      </c>
      <c r="H402" s="201">
        <v>2288</v>
      </c>
      <c r="I402" s="93" t="e">
        <f>VLOOKUP(Table2[[#This Row],[GCU Number]],'race 5'!$B$2:$G$48,1,0)</f>
        <v>#N/A</v>
      </c>
      <c r="J402" s="11"/>
      <c r="K402" s="37"/>
      <c r="L402" s="11"/>
      <c r="M402" s="11" t="e">
        <f>VLOOKUP(Table2[[#This Row],[LD Place Race1]],Races!$F$3:$G$30,2,0)</f>
        <v>#N/A</v>
      </c>
      <c r="N402" s="11"/>
      <c r="O402" s="11"/>
      <c r="P402" s="11" t="e">
        <f>VLOOKUP(Table2[[#This Row],[500m Place Race1]],Races!$F$3:$G$30,2,0)</f>
        <v>#N/A</v>
      </c>
      <c r="Q402" s="37"/>
      <c r="R402" s="11"/>
      <c r="S402" s="11" t="e">
        <f>VLOOKUP(Table2[[#This Row],[200m Place Race1]],Races!$F$3:$G$30,2,0)</f>
        <v>#N/A</v>
      </c>
      <c r="T402" s="37" t="e">
        <f>Table2[[#This Row],[200m Points1]]+Table2[[#This Row],[500m Points 1]]+Table2[[#This Row],[LD Points1]]</f>
        <v>#N/A</v>
      </c>
      <c r="U402" s="11"/>
      <c r="V402" s="8"/>
      <c r="W402" s="37"/>
      <c r="X402" s="11"/>
      <c r="Y402" s="7" t="e">
        <f>VLOOKUP(Table2[[#This Row],[LD Place Race 2]],Races!$F$3:$G$30,2,0)</f>
        <v>#N/A</v>
      </c>
      <c r="Z402" s="37"/>
      <c r="AA402" s="11"/>
      <c r="AB402" s="7" t="e">
        <f>VLOOKUP(Table2[[#This Row],[500m Place Race 2]],Races!$F$3:$G$30,2,0)</f>
        <v>#N/A</v>
      </c>
      <c r="AC402" s="37"/>
      <c r="AD402" s="11"/>
      <c r="AE402" s="7" t="e">
        <f>VLOOKUP(Table2[[#This Row],[200m Race 2 Place]],Races!$F$3:$G$30,2,0)</f>
        <v>#N/A</v>
      </c>
      <c r="AF402" s="11"/>
      <c r="AG402" s="37"/>
      <c r="AH402" s="11" t="e">
        <f>VLOOKUP(Table2[[#This Row],[100m Place Race 2]],Races!$F$3:$G$30,2,0)</f>
        <v>#N/A</v>
      </c>
      <c r="AI402" s="11" t="e">
        <f>Table2[[#This Row],[100m POINTS Race 2]]+Table2[[#This Row],[200m POINTS RACE 2]]+Table2[[#This Row],[500m Points Race 2]]+Table2[[#This Row],[LD Points Race 2]]</f>
        <v>#N/A</v>
      </c>
      <c r="AJ402" s="11"/>
      <c r="AK402" s="11"/>
      <c r="AL402" s="37"/>
      <c r="AM402" s="11"/>
      <c r="AN402" s="37"/>
      <c r="AO402" s="11"/>
      <c r="AP402" s="37"/>
      <c r="AQ402" s="11" t="e">
        <f>VLOOKUP(Table2[[#This Row],[500m Position]],Races!$F$3:$G$30,2,0)</f>
        <v>#N/A</v>
      </c>
      <c r="AR402" s="37"/>
      <c r="AS402" s="11"/>
      <c r="AT402" s="37" t="e">
        <f>VLOOKUP(Table2[[#This Row],[200m Position Race 4]],Races!$F$3:$G$30,2,0)</f>
        <v>#N/A</v>
      </c>
      <c r="AU402" s="11"/>
      <c r="AV402" s="37"/>
      <c r="AW402" s="11" t="e">
        <f>VLOOKUP(Table2[[#This Row],[100m Position Race 4 ]],Races!$F$3:$G$30,2,0)</f>
        <v>#N/A</v>
      </c>
      <c r="AX402" s="11" t="e">
        <f>Table2[[#This Row],[100m Points Race 4 ]]+Table2[[#This Row],[200m Points Race 4]]+Table2[[#This Row],[500m Points]]</f>
        <v>#N/A</v>
      </c>
      <c r="AY402" s="11"/>
      <c r="AZ402" s="11"/>
      <c r="BA402" s="37"/>
      <c r="BB402" s="37"/>
      <c r="BC402" s="11"/>
      <c r="BD402" s="37"/>
      <c r="BE402" s="11"/>
      <c r="BF402" s="37"/>
      <c r="BG402" s="11"/>
      <c r="BH402" s="37"/>
      <c r="BI402" s="11"/>
      <c r="BJ402" s="37"/>
      <c r="BK402" s="11"/>
      <c r="BL402" s="37"/>
      <c r="BM402" s="11"/>
      <c r="BN402" s="37"/>
      <c r="BO402" s="11"/>
      <c r="BP402" s="37"/>
      <c r="BQ402" s="11"/>
      <c r="BR402" s="37"/>
      <c r="BS402" s="11"/>
      <c r="BT402" s="37"/>
      <c r="BU402" s="11"/>
      <c r="BV40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2" s="9">
        <f>Table2[[#This Row],[Final Points race 1]]+Table2[[#This Row],[Final Points race 2]]+Table2[[#This Row],[Final POINTS Race 4 ]]+Table2[[#This Row],[Final POINTS Race 5]]+Table2[[#This Row],[Final POINTS Race 6]]</f>
        <v>0</v>
      </c>
      <c r="BX40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2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2" s="42"/>
    </row>
    <row r="403" spans="1:82" ht="16.5" hidden="1" customHeight="1" thickBot="1">
      <c r="A403" s="10">
        <v>18</v>
      </c>
      <c r="B403" s="6" t="s">
        <v>9</v>
      </c>
      <c r="C403" s="185" t="s">
        <v>100</v>
      </c>
      <c r="D403" s="19">
        <v>37233</v>
      </c>
      <c r="E403" s="6" t="s">
        <v>76</v>
      </c>
      <c r="F403" s="10" t="s">
        <v>101</v>
      </c>
      <c r="G403" s="28" t="s">
        <v>24</v>
      </c>
      <c r="H403" s="191"/>
      <c r="I403" s="93" t="e">
        <f>VLOOKUP(Table2[[#This Row],[GCU Number]],'race 5'!$B$2:$G$48,1,0)</f>
        <v>#N/A</v>
      </c>
      <c r="J403" s="11"/>
      <c r="K403" s="37"/>
      <c r="L403" s="11"/>
      <c r="M403" s="11" t="e">
        <f>VLOOKUP(Table2[[#This Row],[LD Place Race1]],Races!$F$3:$G$30,2,0)</f>
        <v>#N/A</v>
      </c>
      <c r="N403" s="11"/>
      <c r="O403" s="11"/>
      <c r="P403" s="11" t="e">
        <f>VLOOKUP(Table2[[#This Row],[500m Place Race1]],Races!$F$3:$G$30,2,0)</f>
        <v>#N/A</v>
      </c>
      <c r="Q403" s="37"/>
      <c r="R403" s="11"/>
      <c r="S403" s="11" t="e">
        <f>VLOOKUP(Table2[[#This Row],[200m Place Race1]],Races!$F$3:$G$30,2,0)</f>
        <v>#N/A</v>
      </c>
      <c r="T403" s="37" t="e">
        <f>Table2[[#This Row],[200m Points1]]+Table2[[#This Row],[500m Points 1]]+Table2[[#This Row],[LD Points1]]</f>
        <v>#N/A</v>
      </c>
      <c r="U403" s="11"/>
      <c r="V403" s="8"/>
      <c r="W403" s="37"/>
      <c r="X403" s="11"/>
      <c r="Y403" s="7" t="e">
        <f>VLOOKUP(Table2[[#This Row],[LD Place Race 2]],Races!$F$3:$G$30,2,0)</f>
        <v>#N/A</v>
      </c>
      <c r="Z403" s="37"/>
      <c r="AA403" s="11"/>
      <c r="AB403" s="7" t="e">
        <f>VLOOKUP(Table2[[#This Row],[500m Place Race 2]],Races!$F$3:$G$30,2,0)</f>
        <v>#N/A</v>
      </c>
      <c r="AC403" s="37"/>
      <c r="AD403" s="11"/>
      <c r="AE403" s="7" t="e">
        <f>VLOOKUP(Table2[[#This Row],[200m Race 2 Place]],Races!$F$3:$G$30,2,0)</f>
        <v>#N/A</v>
      </c>
      <c r="AF403" s="11"/>
      <c r="AG403" s="37"/>
      <c r="AH403" s="11" t="e">
        <f>VLOOKUP(Table2[[#This Row],[100m Place Race 2]],Races!$F$3:$G$30,2,0)</f>
        <v>#N/A</v>
      </c>
      <c r="AI403" s="11" t="e">
        <f>Table2[[#This Row],[100m POINTS Race 2]]+Table2[[#This Row],[200m POINTS RACE 2]]+Table2[[#This Row],[500m Points Race 2]]+Table2[[#This Row],[LD Points Race 2]]</f>
        <v>#N/A</v>
      </c>
      <c r="AJ403" s="11"/>
      <c r="AK403" s="11"/>
      <c r="AL403" s="37"/>
      <c r="AM403" s="11"/>
      <c r="AN403" s="37"/>
      <c r="AO403" s="11"/>
      <c r="AP403" s="37"/>
      <c r="AQ403" s="11" t="e">
        <f>VLOOKUP(Table2[[#This Row],[500m Position]],Races!$F$3:$G$30,2,0)</f>
        <v>#N/A</v>
      </c>
      <c r="AR403" s="37"/>
      <c r="AS403" s="11"/>
      <c r="AT403" s="37" t="e">
        <f>VLOOKUP(Table2[[#This Row],[200m Position Race 4]],Races!$F$3:$G$30,2,0)</f>
        <v>#N/A</v>
      </c>
      <c r="AU403" s="11"/>
      <c r="AV403" s="37"/>
      <c r="AW403" s="11" t="e">
        <f>VLOOKUP(Table2[[#This Row],[100m Position Race 4 ]],Races!$F$3:$G$30,2,0)</f>
        <v>#N/A</v>
      </c>
      <c r="AX403" s="11" t="e">
        <f>Table2[[#This Row],[100m Points Race 4 ]]+Table2[[#This Row],[200m Points Race 4]]+Table2[[#This Row],[500m Points]]</f>
        <v>#N/A</v>
      </c>
      <c r="AY403" s="11"/>
      <c r="AZ403" s="11"/>
      <c r="BA403" s="37"/>
      <c r="BB403" s="37"/>
      <c r="BC403" s="11"/>
      <c r="BD403" s="37"/>
      <c r="BE403" s="11"/>
      <c r="BF403" s="37"/>
      <c r="BG403" s="11"/>
      <c r="BH403" s="37"/>
      <c r="BI403" s="11"/>
      <c r="BJ403" s="37"/>
      <c r="BK403" s="11"/>
      <c r="BL403" s="37"/>
      <c r="BM403" s="11"/>
      <c r="BN403" s="37"/>
      <c r="BO403" s="11"/>
      <c r="BP403" s="37"/>
      <c r="BQ403" s="11"/>
      <c r="BR403" s="37"/>
      <c r="BS403" s="11"/>
      <c r="BT403" s="37"/>
      <c r="BU403" s="11"/>
      <c r="BV40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3" s="9">
        <f>Table2[[#This Row],[Final Points race 1]]+Table2[[#This Row],[Final Points race 2]]+Table2[[#This Row],[Final POINTS Race 4 ]]+Table2[[#This Row],[Final POINTS Race 5]]+Table2[[#This Row],[Final POINTS Race 6]]</f>
        <v>0</v>
      </c>
      <c r="BX40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3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3" s="42"/>
    </row>
    <row r="404" spans="1:82" ht="16.5" hidden="1" customHeight="1" thickBot="1">
      <c r="A404" s="10">
        <v>18</v>
      </c>
      <c r="B404" s="6" t="s">
        <v>9</v>
      </c>
      <c r="C404" s="185" t="s">
        <v>71</v>
      </c>
      <c r="D404" s="19">
        <v>36277</v>
      </c>
      <c r="E404" s="10" t="s">
        <v>76</v>
      </c>
      <c r="F404" s="10" t="s">
        <v>466</v>
      </c>
      <c r="G404" s="10" t="s">
        <v>13</v>
      </c>
      <c r="H404" s="201">
        <v>1580</v>
      </c>
      <c r="I404" s="93" t="e">
        <f>VLOOKUP(Table2[[#This Row],[GCU Number]],'race 5'!$B$2:$G$48,1,0)</f>
        <v>#N/A</v>
      </c>
      <c r="J404" s="11">
        <v>84</v>
      </c>
      <c r="K404" s="11"/>
      <c r="L404" s="11"/>
      <c r="M404" s="11" t="e">
        <f>VLOOKUP(Table2[[#This Row],[LD Place Race1]],Races!$F$3:$G$30,2,0)</f>
        <v>#N/A</v>
      </c>
      <c r="N404" s="11"/>
      <c r="O404" s="11"/>
      <c r="P404" s="11" t="e">
        <f>VLOOKUP(Table2[[#This Row],[500m Place Race1]],Races!$F$3:$G$30,2,0)</f>
        <v>#N/A</v>
      </c>
      <c r="Q404" s="11"/>
      <c r="R404" s="11"/>
      <c r="S404" s="11" t="e">
        <f>VLOOKUP(Table2[[#This Row],[200m Place Race1]],Races!$F$3:$G$30,2,0)</f>
        <v>#N/A</v>
      </c>
      <c r="T404" s="11" t="e">
        <f>Table2[[#This Row],[200m Points1]]+Table2[[#This Row],[500m Points 1]]+Table2[[#This Row],[LD Points1]]</f>
        <v>#N/A</v>
      </c>
      <c r="U404" s="11"/>
      <c r="V404" s="8"/>
      <c r="W404" s="11"/>
      <c r="X404" s="11"/>
      <c r="Y404" s="7" t="e">
        <f>VLOOKUP(Table2[[#This Row],[LD Place Race 2]],Races!$F$3:$G$30,2,0)</f>
        <v>#N/A</v>
      </c>
      <c r="Z404" s="11"/>
      <c r="AA404" s="11"/>
      <c r="AB404" s="7" t="e">
        <f>VLOOKUP(Table2[[#This Row],[500m Place Race 2]],Races!$F$3:$G$30,2,0)</f>
        <v>#N/A</v>
      </c>
      <c r="AC404" s="11"/>
      <c r="AD404" s="11"/>
      <c r="AE404" s="7" t="e">
        <f>VLOOKUP(Table2[[#This Row],[200m Race 2 Place]],Races!$F$3:$G$30,2,0)</f>
        <v>#N/A</v>
      </c>
      <c r="AF404" s="11"/>
      <c r="AG404" s="11"/>
      <c r="AH404" s="11" t="e">
        <f>VLOOKUP(Table2[[#This Row],[100m Place Race 2]],Races!$F$3:$G$30,2,0)</f>
        <v>#N/A</v>
      </c>
      <c r="AI404" s="11" t="e">
        <f>Table2[[#This Row],[100m POINTS Race 2]]+Table2[[#This Row],[200m POINTS RACE 2]]+Table2[[#This Row],[500m Points Race 2]]+Table2[[#This Row],[LD Points Race 2]]</f>
        <v>#N/A</v>
      </c>
      <c r="AJ404" s="11"/>
      <c r="AK404" s="11"/>
      <c r="AL404" s="11"/>
      <c r="AM404" s="11"/>
      <c r="AN404" s="11"/>
      <c r="AO404" s="11"/>
      <c r="AP404" s="11"/>
      <c r="AQ404" s="11" t="e">
        <f>VLOOKUP(Table2[[#This Row],[500m Position]],Races!$F$3:$G$30,2,0)</f>
        <v>#N/A</v>
      </c>
      <c r="AR404" s="11"/>
      <c r="AS404" s="11"/>
      <c r="AT404" s="11" t="e">
        <f>VLOOKUP(Table2[[#This Row],[200m Position Race 4]],Races!$F$3:$G$30,2,0)</f>
        <v>#N/A</v>
      </c>
      <c r="AU404" s="11"/>
      <c r="AV404" s="11"/>
      <c r="AW404" s="11" t="e">
        <f>VLOOKUP(Table2[[#This Row],[100m Position Race 4 ]],Races!$F$3:$G$30,2,0)</f>
        <v>#N/A</v>
      </c>
      <c r="AX404" s="11" t="e">
        <f>Table2[[#This Row],[100m Points Race 4 ]]+Table2[[#This Row],[200m Points Race 4]]+Table2[[#This Row],[500m Points]]</f>
        <v>#N/A</v>
      </c>
      <c r="AY404" s="11"/>
      <c r="AZ404" s="11"/>
      <c r="BA404" s="11"/>
      <c r="BB404" s="11"/>
      <c r="BC404" s="11"/>
      <c r="BD404" s="11"/>
      <c r="BE404" s="11"/>
      <c r="BF404" s="11"/>
      <c r="BG404" s="11"/>
      <c r="BH404" s="11"/>
      <c r="BI404" s="11"/>
      <c r="BJ404" s="11"/>
      <c r="BK404" s="11"/>
      <c r="BL404" s="11"/>
      <c r="BM404" s="11"/>
      <c r="BN404" s="11"/>
      <c r="BO404" s="11"/>
      <c r="BP404" s="11"/>
      <c r="BQ404" s="11"/>
      <c r="BR404" s="11"/>
      <c r="BS404" s="11"/>
      <c r="BT404" s="11"/>
      <c r="BU404" s="11"/>
      <c r="BV40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4" s="9">
        <f>Table2[[#This Row],[Final Points race 1]]+Table2[[#This Row],[Final Points race 2]]+Table2[[#This Row],[Final POINTS Race 4 ]]+Table2[[#This Row],[Final POINTS Race 5]]+Table2[[#This Row],[Final POINTS Race 6]]</f>
        <v>0</v>
      </c>
      <c r="BX40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4" s="117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4" s="42"/>
    </row>
    <row r="405" spans="1:82" ht="16.5" hidden="1" customHeight="1" thickBot="1">
      <c r="A405" s="10">
        <v>18</v>
      </c>
      <c r="B405" s="6" t="s">
        <v>9</v>
      </c>
      <c r="C405" s="185" t="s">
        <v>55</v>
      </c>
      <c r="D405" s="19">
        <v>36607</v>
      </c>
      <c r="E405" s="367" t="s">
        <v>76</v>
      </c>
      <c r="F405" s="41" t="s">
        <v>152</v>
      </c>
      <c r="G405" s="372" t="s">
        <v>18</v>
      </c>
      <c r="H405" s="191"/>
      <c r="I405" s="93" t="e">
        <f>VLOOKUP(Table2[[#This Row],[GCU Number]],'race 5'!$B$2:$G$48,1,0)</f>
        <v>#N/A</v>
      </c>
      <c r="J405" s="11"/>
      <c r="K405" s="37"/>
      <c r="L405" s="11"/>
      <c r="M405" s="11" t="e">
        <f>VLOOKUP(Table2[[#This Row],[LD Place Race1]],Races!$F$3:$G$30,2,0)</f>
        <v>#N/A</v>
      </c>
      <c r="N405" s="11"/>
      <c r="O405" s="11"/>
      <c r="P405" s="11" t="e">
        <f>VLOOKUP(Table2[[#This Row],[500m Place Race1]],Races!$F$3:$G$30,2,0)</f>
        <v>#N/A</v>
      </c>
      <c r="Q405" s="37"/>
      <c r="R405" s="11"/>
      <c r="S405" s="11" t="e">
        <f>VLOOKUP(Table2[[#This Row],[200m Place Race1]],Races!$F$3:$G$30,2,0)</f>
        <v>#N/A</v>
      </c>
      <c r="T405" s="37" t="e">
        <f>Table2[[#This Row],[200m Points1]]+Table2[[#This Row],[500m Points 1]]+Table2[[#This Row],[LD Points1]]</f>
        <v>#N/A</v>
      </c>
      <c r="U405" s="11"/>
      <c r="V405" s="8"/>
      <c r="W405" s="40"/>
      <c r="X405" s="7"/>
      <c r="Y405" s="11" t="e">
        <f>VLOOKUP(Table2[[#This Row],[LD Place Race 2]],Races!$F$3:$G$30,2,0)</f>
        <v>#N/A</v>
      </c>
      <c r="Z405" s="40"/>
      <c r="AA405" s="7"/>
      <c r="AB405" s="11" t="e">
        <f>VLOOKUP(Table2[[#This Row],[500m Place Race 2]],Races!$F$3:$G$30,2,0)</f>
        <v>#N/A</v>
      </c>
      <c r="AC405" s="40"/>
      <c r="AD405" s="7"/>
      <c r="AE405" s="11" t="e">
        <f>VLOOKUP(Table2[[#This Row],[200m Race 2 Place]],Races!$F$3:$G$30,2,0)</f>
        <v>#N/A</v>
      </c>
      <c r="AF405" s="11"/>
      <c r="AG405" s="40"/>
      <c r="AH405" s="11" t="e">
        <f>VLOOKUP(Table2[[#This Row],[100m Place Race 2]],Races!$F$3:$G$30,2,0)</f>
        <v>#N/A</v>
      </c>
      <c r="AI405" s="11" t="e">
        <f>Table2[[#This Row],[100m POINTS Race 2]]+Table2[[#This Row],[200m POINTS RACE 2]]+Table2[[#This Row],[500m Points Race 2]]+Table2[[#This Row],[LD Points Race 2]]</f>
        <v>#N/A</v>
      </c>
      <c r="AJ405" s="11"/>
      <c r="AK405" s="11"/>
      <c r="AL405" s="37"/>
      <c r="AM405" s="11"/>
      <c r="AN405" s="37"/>
      <c r="AO405" s="11"/>
      <c r="AP405" s="37"/>
      <c r="AQ405" s="11" t="e">
        <f>VLOOKUP(Table2[[#This Row],[500m Position]],Races!$F$3:$G$30,2,0)</f>
        <v>#N/A</v>
      </c>
      <c r="AR405" s="37"/>
      <c r="AS405" s="11"/>
      <c r="AT405" s="37" t="e">
        <f>VLOOKUP(Table2[[#This Row],[200m Position Race 4]],Races!$F$3:$G$30,2,0)</f>
        <v>#N/A</v>
      </c>
      <c r="AU405" s="11"/>
      <c r="AV405" s="37"/>
      <c r="AW405" s="11" t="e">
        <f>VLOOKUP(Table2[[#This Row],[100m Position Race 4 ]],Races!$F$3:$G$30,2,0)</f>
        <v>#N/A</v>
      </c>
      <c r="AX405" s="11" t="e">
        <f>Table2[[#This Row],[100m Points Race 4 ]]+Table2[[#This Row],[200m Points Race 4]]+Table2[[#This Row],[500m Points]]</f>
        <v>#N/A</v>
      </c>
      <c r="AY405" s="11"/>
      <c r="AZ405" s="11"/>
      <c r="BA405" s="37"/>
      <c r="BB405" s="37"/>
      <c r="BC405" s="11"/>
      <c r="BD405" s="37"/>
      <c r="BE405" s="11"/>
      <c r="BF405" s="37"/>
      <c r="BG405" s="11"/>
      <c r="BH405" s="37"/>
      <c r="BI405" s="11"/>
      <c r="BJ405" s="37"/>
      <c r="BK405" s="11"/>
      <c r="BL405" s="37"/>
      <c r="BM405" s="11"/>
      <c r="BN405" s="37"/>
      <c r="BO405" s="11"/>
      <c r="BP405" s="37"/>
      <c r="BQ405" s="11"/>
      <c r="BR405" s="37"/>
      <c r="BS405" s="11"/>
      <c r="BT405" s="37"/>
      <c r="BU405" s="11"/>
      <c r="BV40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5" s="9">
        <f>Table2[[#This Row],[Final Points race 1]]+Table2[[#This Row],[Final Points race 2]]+Table2[[#This Row],[Final POINTS Race 4 ]]+Table2[[#This Row],[Final POINTS Race 5]]+Table2[[#This Row],[Final POINTS Race 6]]</f>
        <v>0</v>
      </c>
      <c r="BX40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5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5" s="42"/>
    </row>
    <row r="406" spans="1:82" ht="16.5" hidden="1" customHeight="1" thickBot="1">
      <c r="A406" s="10">
        <v>18</v>
      </c>
      <c r="B406" s="6" t="s">
        <v>9</v>
      </c>
      <c r="C406" s="185" t="s">
        <v>296</v>
      </c>
      <c r="D406" s="19">
        <v>37147</v>
      </c>
      <c r="E406" s="286" t="s">
        <v>297</v>
      </c>
      <c r="F406" s="325" t="s">
        <v>76</v>
      </c>
      <c r="G406" s="371" t="s">
        <v>44</v>
      </c>
      <c r="H406" s="191"/>
      <c r="I406" s="93" t="e">
        <f>VLOOKUP(Table2[[#This Row],[GCU Number]],'race 5'!$B$2:$G$48,1,0)</f>
        <v>#N/A</v>
      </c>
      <c r="J406" s="11"/>
      <c r="K406" s="37"/>
      <c r="L406" s="11"/>
      <c r="M406" s="11" t="e">
        <f>VLOOKUP(Table2[[#This Row],[LD Place Race1]],Races!$F$3:$G$30,2,0)</f>
        <v>#N/A</v>
      </c>
      <c r="N406" s="11"/>
      <c r="O406" s="11"/>
      <c r="P406" s="11" t="e">
        <f>VLOOKUP(Table2[[#This Row],[500m Place Race1]],Races!$F$3:$G$30,2,0)</f>
        <v>#N/A</v>
      </c>
      <c r="Q406" s="37"/>
      <c r="R406" s="11"/>
      <c r="S406" s="11" t="e">
        <f>VLOOKUP(Table2[[#This Row],[200m Place Race1]],Races!$F$3:$G$30,2,0)</f>
        <v>#N/A</v>
      </c>
      <c r="T406" s="37" t="e">
        <f>Table2[[#This Row],[200m Points1]]+Table2[[#This Row],[500m Points 1]]+Table2[[#This Row],[LD Points1]]</f>
        <v>#N/A</v>
      </c>
      <c r="U406" s="11"/>
      <c r="V406" s="8"/>
      <c r="W406" s="37"/>
      <c r="X406" s="11"/>
      <c r="Y406" s="8" t="e">
        <f>VLOOKUP(Table2[[#This Row],[LD Place Race 2]],Races!$F$3:$G$30,2,0)</f>
        <v>#N/A</v>
      </c>
      <c r="Z406" s="37"/>
      <c r="AA406" s="11"/>
      <c r="AB406" s="8" t="e">
        <f>VLOOKUP(Table2[[#This Row],[500m Place Race 2]],Races!$F$3:$G$30,2,0)</f>
        <v>#N/A</v>
      </c>
      <c r="AC406" s="37"/>
      <c r="AD406" s="11"/>
      <c r="AE406" s="8" t="e">
        <f>VLOOKUP(Table2[[#This Row],[200m Race 2 Place]],Races!$F$3:$G$30,2,0)</f>
        <v>#N/A</v>
      </c>
      <c r="AF406" s="9"/>
      <c r="AG406" s="37"/>
      <c r="AH406" s="11" t="e">
        <f>VLOOKUP(Table2[[#This Row],[100m Place Race 2]],Races!$F$3:$G$30,2,0)</f>
        <v>#N/A</v>
      </c>
      <c r="AI406" s="11" t="e">
        <f>Table2[[#This Row],[100m POINTS Race 2]]+Table2[[#This Row],[200m POINTS RACE 2]]+Table2[[#This Row],[500m Points Race 2]]+Table2[[#This Row],[LD Points Race 2]]</f>
        <v>#N/A</v>
      </c>
      <c r="AJ406" s="11"/>
      <c r="AK406" s="9"/>
      <c r="AL406" s="37"/>
      <c r="AM406" s="11"/>
      <c r="AN406" s="37"/>
      <c r="AO406" s="11"/>
      <c r="AP406" s="37"/>
      <c r="AQ406" s="11" t="e">
        <f>VLOOKUP(Table2[[#This Row],[500m Position]],Races!$F$3:$G$30,2,0)</f>
        <v>#N/A</v>
      </c>
      <c r="AR406" s="37"/>
      <c r="AS406" s="11"/>
      <c r="AT406" s="37" t="e">
        <f>VLOOKUP(Table2[[#This Row],[200m Position Race 4]],Races!$F$3:$G$30,2,0)</f>
        <v>#N/A</v>
      </c>
      <c r="AU406" s="11"/>
      <c r="AV406" s="37"/>
      <c r="AW406" s="11" t="e">
        <f>VLOOKUP(Table2[[#This Row],[100m Position Race 4 ]],Races!$F$3:$G$30,2,0)</f>
        <v>#N/A</v>
      </c>
      <c r="AX406" s="11" t="e">
        <f>Table2[[#This Row],[100m Points Race 4 ]]+Table2[[#This Row],[200m Points Race 4]]+Table2[[#This Row],[500m Points]]</f>
        <v>#N/A</v>
      </c>
      <c r="AY406" s="11"/>
      <c r="AZ406" s="11"/>
      <c r="BA406" s="37"/>
      <c r="BB406" s="37"/>
      <c r="BC406" s="11"/>
      <c r="BD406" s="37"/>
      <c r="BE406" s="11"/>
      <c r="BF406" s="37"/>
      <c r="BG406" s="11"/>
      <c r="BH406" s="37"/>
      <c r="BI406" s="11"/>
      <c r="BJ406" s="37"/>
      <c r="BK406" s="11"/>
      <c r="BL406" s="37"/>
      <c r="BM406" s="11"/>
      <c r="BN406" s="37"/>
      <c r="BO406" s="11"/>
      <c r="BP406" s="37"/>
      <c r="BQ406" s="11"/>
      <c r="BR406" s="37"/>
      <c r="BS406" s="11"/>
      <c r="BT406" s="37"/>
      <c r="BU406" s="11"/>
      <c r="BV40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6" s="9">
        <f>Table2[[#This Row],[Final Points race 1]]+Table2[[#This Row],[Final Points race 2]]+Table2[[#This Row],[Final POINTS Race 4 ]]+Table2[[#This Row],[Final POINTS Race 5]]+Table2[[#This Row],[Final POINTS Race 6]]</f>
        <v>0</v>
      </c>
      <c r="BX40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6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6" s="42"/>
    </row>
    <row r="407" spans="1:82" ht="16.5" hidden="1" customHeight="1" thickBot="1">
      <c r="A407" s="10">
        <v>18</v>
      </c>
      <c r="B407" s="189" t="s">
        <v>9</v>
      </c>
      <c r="C407" s="185" t="s">
        <v>353</v>
      </c>
      <c r="D407" s="19">
        <v>36822</v>
      </c>
      <c r="E407" s="290" t="s">
        <v>76</v>
      </c>
      <c r="F407" s="177" t="s">
        <v>70</v>
      </c>
      <c r="G407" s="370" t="s">
        <v>44</v>
      </c>
      <c r="H407" s="191"/>
      <c r="I407" s="93" t="e">
        <f>VLOOKUP(Table2[[#This Row],[GCU Number]],'race 5'!$B$2:$G$48,1,0)</f>
        <v>#N/A</v>
      </c>
      <c r="J407" s="11">
        <v>125</v>
      </c>
      <c r="K407" s="37"/>
      <c r="L407" s="55"/>
      <c r="M407" s="11" t="e">
        <f>VLOOKUP(Table2[[#This Row],[LD Place Race1]],Races!$F$3:$G$30,2,0)</f>
        <v>#N/A</v>
      </c>
      <c r="N407" s="11"/>
      <c r="O407" s="11"/>
      <c r="P407" s="11" t="e">
        <f>VLOOKUP(Table2[[#This Row],[500m Place Race1]],Races!$F$3:$G$30,2,0)</f>
        <v>#N/A</v>
      </c>
      <c r="Q407" s="37"/>
      <c r="R407" s="55"/>
      <c r="S407" s="11" t="e">
        <f>VLOOKUP(Table2[[#This Row],[200m Place Race1]],Races!$F$3:$G$30,2,0)</f>
        <v>#N/A</v>
      </c>
      <c r="T407" s="37" t="e">
        <f>Table2[[#This Row],[200m Points1]]+Table2[[#This Row],[500m Points 1]]+Table2[[#This Row],[LD Points1]]</f>
        <v>#N/A</v>
      </c>
      <c r="U407" s="55"/>
      <c r="V407" s="56"/>
      <c r="W407" s="40"/>
      <c r="X407" s="57"/>
      <c r="Y407" s="88" t="e">
        <f>VLOOKUP(Table2[[#This Row],[LD Place Race 2]],Races!$F$3:$G$30,2,0)</f>
        <v>#N/A</v>
      </c>
      <c r="Z407" s="40"/>
      <c r="AA407" s="57"/>
      <c r="AB407" s="88" t="e">
        <f>VLOOKUP(Table2[[#This Row],[500m Place Race 2]],Races!$F$3:$G$30,2,0)</f>
        <v>#N/A</v>
      </c>
      <c r="AC407" s="40"/>
      <c r="AD407" s="57"/>
      <c r="AE407" s="88" t="e">
        <f>VLOOKUP(Table2[[#This Row],[200m Race 2 Place]],Races!$F$3:$G$30,2,0)</f>
        <v>#N/A</v>
      </c>
      <c r="AF407" s="9"/>
      <c r="AG407" s="40"/>
      <c r="AH407" s="55" t="e">
        <f>VLOOKUP(Table2[[#This Row],[100m Place Race 2]],Races!$F$3:$G$30,2,0)</f>
        <v>#N/A</v>
      </c>
      <c r="AI407" s="55" t="e">
        <f>Table2[[#This Row],[100m POINTS Race 2]]+Table2[[#This Row],[200m POINTS RACE 2]]+Table2[[#This Row],[500m Points Race 2]]+Table2[[#This Row],[LD Points Race 2]]</f>
        <v>#N/A</v>
      </c>
      <c r="AJ407" s="55"/>
      <c r="AK407" s="88"/>
      <c r="AL407" s="37"/>
      <c r="AM407" s="55"/>
      <c r="AN407" s="37"/>
      <c r="AO407" s="55"/>
      <c r="AP407" s="37"/>
      <c r="AQ407" s="55" t="e">
        <f>VLOOKUP(Table2[[#This Row],[500m Position]],Races!$F$3:$G$30,2,0)</f>
        <v>#N/A</v>
      </c>
      <c r="AR407" s="37"/>
      <c r="AS407" s="55"/>
      <c r="AT407" s="37" t="e">
        <f>VLOOKUP(Table2[[#This Row],[200m Position Race 4]],Races!$F$3:$G$30,2,0)</f>
        <v>#N/A</v>
      </c>
      <c r="AU407" s="55"/>
      <c r="AV407" s="37"/>
      <c r="AW407" s="55" t="e">
        <f>VLOOKUP(Table2[[#This Row],[100m Position Race 4 ]],Races!$F$3:$G$30,2,0)</f>
        <v>#N/A</v>
      </c>
      <c r="AX407" s="55" t="e">
        <f>Table2[[#This Row],[100m Points Race 4 ]]+Table2[[#This Row],[200m Points Race 4]]+Table2[[#This Row],[500m Points]]</f>
        <v>#N/A</v>
      </c>
      <c r="AY407" s="55"/>
      <c r="AZ407" s="55"/>
      <c r="BA407" s="37"/>
      <c r="BB407" s="37"/>
      <c r="BC407" s="55"/>
      <c r="BD407" s="37"/>
      <c r="BE407" s="55"/>
      <c r="BF407" s="37"/>
      <c r="BG407" s="55"/>
      <c r="BH407" s="37"/>
      <c r="BI407" s="55"/>
      <c r="BJ407" s="37"/>
      <c r="BK407" s="55"/>
      <c r="BL407" s="37"/>
      <c r="BM407" s="55"/>
      <c r="BN407" s="37"/>
      <c r="BO407" s="55"/>
      <c r="BP407" s="37"/>
      <c r="BQ407" s="55"/>
      <c r="BR407" s="37"/>
      <c r="BS407" s="55"/>
      <c r="BT407" s="37"/>
      <c r="BU407" s="55"/>
      <c r="BV40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7" s="9">
        <f>Table2[[#This Row],[Final Points race 1]]+Table2[[#This Row],[Final Points race 2]]+Table2[[#This Row],[Final POINTS Race 4 ]]+Table2[[#This Row],[Final POINTS Race 5]]+Table2[[#This Row],[Final POINTS Race 6]]</f>
        <v>0</v>
      </c>
      <c r="BX40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7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7" s="42"/>
    </row>
    <row r="408" spans="1:82" ht="16.5" hidden="1" customHeight="1" thickBot="1">
      <c r="A408" s="10">
        <v>18</v>
      </c>
      <c r="B408" s="6" t="s">
        <v>9</v>
      </c>
      <c r="C408" s="185" t="s">
        <v>269</v>
      </c>
      <c r="D408" s="19"/>
      <c r="E408" s="92" t="s">
        <v>76</v>
      </c>
      <c r="F408" s="177" t="s">
        <v>370</v>
      </c>
      <c r="G408" s="28" t="s">
        <v>686</v>
      </c>
      <c r="H408" s="191"/>
      <c r="I408" s="93" t="e">
        <f>VLOOKUP(Table2[[#This Row],[GCU Number]],'race 5'!$B$2:$G$48,1,0)</f>
        <v>#N/A</v>
      </c>
      <c r="J408" s="11"/>
      <c r="K408" s="37"/>
      <c r="L408" s="11"/>
      <c r="M408" s="11" t="e">
        <f>VLOOKUP(Table2[[#This Row],[LD Place Race1]],Races!$F$3:$G$30,2,0)</f>
        <v>#N/A</v>
      </c>
      <c r="N408" s="11"/>
      <c r="O408" s="11"/>
      <c r="P408" s="11" t="e">
        <f>VLOOKUP(Table2[[#This Row],[500m Place Race1]],Races!$F$3:$G$30,2,0)</f>
        <v>#N/A</v>
      </c>
      <c r="Q408" s="37"/>
      <c r="R408" s="11"/>
      <c r="S408" s="11" t="e">
        <f>VLOOKUP(Table2[[#This Row],[200m Place Race1]],Races!$F$3:$G$30,2,0)</f>
        <v>#N/A</v>
      </c>
      <c r="T408" s="37" t="e">
        <f>Table2[[#This Row],[200m Points1]]+Table2[[#This Row],[500m Points 1]]+Table2[[#This Row],[LD Points1]]</f>
        <v>#N/A</v>
      </c>
      <c r="U408" s="11"/>
      <c r="V408" s="8"/>
      <c r="W408" s="37"/>
      <c r="X408" s="11"/>
      <c r="Y408" s="8" t="e">
        <f>VLOOKUP(Table2[[#This Row],[LD Place Race 2]],Races!$F$3:$G$30,2,0)</f>
        <v>#N/A</v>
      </c>
      <c r="Z408" s="37"/>
      <c r="AA408" s="11"/>
      <c r="AB408" s="8" t="e">
        <f>VLOOKUP(Table2[[#This Row],[500m Place Race 2]],Races!$F$3:$G$30,2,0)</f>
        <v>#N/A</v>
      </c>
      <c r="AC408" s="37"/>
      <c r="AD408" s="11"/>
      <c r="AE408" s="8" t="e">
        <f>VLOOKUP(Table2[[#This Row],[200m Race 2 Place]],Races!$F$3:$G$30,2,0)</f>
        <v>#N/A</v>
      </c>
      <c r="AF408" s="9"/>
      <c r="AG408" s="37"/>
      <c r="AH408" s="11" t="e">
        <f>VLOOKUP(Table2[[#This Row],[100m Place Race 2]],Races!$F$3:$G$30,2,0)</f>
        <v>#N/A</v>
      </c>
      <c r="AI408" s="11" t="e">
        <f>Table2[[#This Row],[100m POINTS Race 2]]+Table2[[#This Row],[200m POINTS RACE 2]]+Table2[[#This Row],[500m Points Race 2]]+Table2[[#This Row],[LD Points Race 2]]</f>
        <v>#N/A</v>
      </c>
      <c r="AJ408" s="11"/>
      <c r="AK408" s="9"/>
      <c r="AL408" s="37"/>
      <c r="AM408" s="11"/>
      <c r="AN408" s="37"/>
      <c r="AO408" s="11"/>
      <c r="AP408" s="37"/>
      <c r="AQ408" s="11" t="e">
        <f>VLOOKUP(Table2[[#This Row],[500m Position]],Races!$F$3:$G$30,2,0)</f>
        <v>#N/A</v>
      </c>
      <c r="AR408" s="37"/>
      <c r="AS408" s="11"/>
      <c r="AT408" s="37" t="e">
        <f>VLOOKUP(Table2[[#This Row],[200m Position Race 4]],Races!$F$3:$G$30,2,0)</f>
        <v>#N/A</v>
      </c>
      <c r="AU408" s="11"/>
      <c r="AV408" s="37"/>
      <c r="AW408" s="11" t="e">
        <f>VLOOKUP(Table2[[#This Row],[100m Position Race 4 ]],Races!$F$3:$G$30,2,0)</f>
        <v>#N/A</v>
      </c>
      <c r="AX408" s="11" t="e">
        <f>Table2[[#This Row],[100m Points Race 4 ]]+Table2[[#This Row],[200m Points Race 4]]+Table2[[#This Row],[500m Points]]</f>
        <v>#N/A</v>
      </c>
      <c r="AY408" s="11"/>
      <c r="AZ408" s="11"/>
      <c r="BA408" s="37"/>
      <c r="BB408" s="37"/>
      <c r="BC408" s="11"/>
      <c r="BD408" s="37"/>
      <c r="BE408" s="11"/>
      <c r="BF408" s="37"/>
      <c r="BG408" s="11"/>
      <c r="BH408" s="37"/>
      <c r="BI408" s="11"/>
      <c r="BJ408" s="37"/>
      <c r="BK408" s="11"/>
      <c r="BL408" s="37"/>
      <c r="BM408" s="11"/>
      <c r="BN408" s="37"/>
      <c r="BO408" s="11"/>
      <c r="BP408" s="37"/>
      <c r="BQ408" s="11"/>
      <c r="BR408" s="37"/>
      <c r="BS408" s="11"/>
      <c r="BT408" s="37"/>
      <c r="BU408" s="11"/>
      <c r="BV40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8" s="9">
        <f>Table2[[#This Row],[Final Points race 1]]+Table2[[#This Row],[Final Points race 2]]+Table2[[#This Row],[Final POINTS Race 4 ]]+Table2[[#This Row],[Final POINTS Race 5]]+Table2[[#This Row],[Final POINTS Race 6]]</f>
        <v>0</v>
      </c>
      <c r="BX40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8" s="42"/>
    </row>
    <row r="409" spans="1:82" ht="16.5" hidden="1" customHeight="1" thickBot="1">
      <c r="A409" s="10">
        <v>18</v>
      </c>
      <c r="B409" s="189" t="s">
        <v>9</v>
      </c>
      <c r="C409" s="185" t="s">
        <v>72</v>
      </c>
      <c r="D409" s="19">
        <v>36297</v>
      </c>
      <c r="E409" s="62" t="s">
        <v>76</v>
      </c>
      <c r="F409" s="64" t="s">
        <v>466</v>
      </c>
      <c r="G409" s="10" t="s">
        <v>13</v>
      </c>
      <c r="H409" s="201">
        <v>10640</v>
      </c>
      <c r="I409" s="93" t="e">
        <f>VLOOKUP(Table2[[#This Row],[GCU Number]],'race 5'!$B$2:$G$48,1,0)</f>
        <v>#N/A</v>
      </c>
      <c r="J409" s="11">
        <v>85</v>
      </c>
      <c r="K409" s="11"/>
      <c r="L409" s="11"/>
      <c r="M409" s="11" t="e">
        <f>VLOOKUP(Table2[[#This Row],[LD Place Race1]],Races!$F$3:$G$30,2,0)</f>
        <v>#N/A</v>
      </c>
      <c r="N409" s="11"/>
      <c r="O409" s="11"/>
      <c r="P409" s="11" t="e">
        <f>VLOOKUP(Table2[[#This Row],[500m Place Race1]],Races!$F$3:$G$30,2,0)</f>
        <v>#N/A</v>
      </c>
      <c r="Q409" s="11"/>
      <c r="R409" s="11"/>
      <c r="S409" s="11" t="e">
        <f>VLOOKUP(Table2[[#This Row],[200m Place Race1]],Races!$F$3:$G$30,2,0)</f>
        <v>#N/A</v>
      </c>
      <c r="T409" s="11" t="e">
        <f>Table2[[#This Row],[200m Points1]]+Table2[[#This Row],[500m Points 1]]+Table2[[#This Row],[LD Points1]]</f>
        <v>#N/A</v>
      </c>
      <c r="U409" s="11"/>
      <c r="V409" s="8"/>
      <c r="W409" s="7"/>
      <c r="X409" s="7"/>
      <c r="Y409" s="11" t="e">
        <f>VLOOKUP(Table2[[#This Row],[LD Place Race 2]],Races!$F$3:$G$30,2,0)</f>
        <v>#N/A</v>
      </c>
      <c r="Z409" s="7"/>
      <c r="AA409" s="7"/>
      <c r="AB409" s="11" t="e">
        <f>VLOOKUP(Table2[[#This Row],[500m Place Race 2]],Races!$F$3:$G$30,2,0)</f>
        <v>#N/A</v>
      </c>
      <c r="AC409" s="7"/>
      <c r="AD409" s="7"/>
      <c r="AE409" s="11" t="e">
        <f>VLOOKUP(Table2[[#This Row],[200m Race 2 Place]],Races!$F$3:$G$30,2,0)</f>
        <v>#N/A</v>
      </c>
      <c r="AF409" s="9"/>
      <c r="AG409" s="7"/>
      <c r="AH409" s="11" t="e">
        <f>VLOOKUP(Table2[[#This Row],[100m Place Race 2]],Races!$F$3:$G$30,2,0)</f>
        <v>#N/A</v>
      </c>
      <c r="AI409" s="11" t="e">
        <f>Table2[[#This Row],[100m POINTS Race 2]]+Table2[[#This Row],[200m POINTS RACE 2]]+Table2[[#This Row],[500m Points Race 2]]+Table2[[#This Row],[LD Points Race 2]]</f>
        <v>#N/A</v>
      </c>
      <c r="AJ409" s="11"/>
      <c r="AK409" s="11"/>
      <c r="AL409" s="11"/>
      <c r="AM409" s="11"/>
      <c r="AN409" s="11"/>
      <c r="AO409" s="11"/>
      <c r="AP409" s="11"/>
      <c r="AQ409" s="11" t="e">
        <f>VLOOKUP(Table2[[#This Row],[500m Position]],Races!$F$3:$G$30,2,0)</f>
        <v>#N/A</v>
      </c>
      <c r="AR409" s="11"/>
      <c r="AS409" s="11"/>
      <c r="AT409" s="11" t="e">
        <f>VLOOKUP(Table2[[#This Row],[200m Position Race 4]],Races!$F$3:$G$30,2,0)</f>
        <v>#N/A</v>
      </c>
      <c r="AU409" s="11"/>
      <c r="AV409" s="11"/>
      <c r="AW409" s="11" t="e">
        <f>VLOOKUP(Table2[[#This Row],[100m Position Race 4 ]],Races!$F$3:$G$30,2,0)</f>
        <v>#N/A</v>
      </c>
      <c r="AX409" s="11" t="e">
        <f>Table2[[#This Row],[100m Points Race 4 ]]+Table2[[#This Row],[200m Points Race 4]]+Table2[[#This Row],[500m Points]]</f>
        <v>#N/A</v>
      </c>
      <c r="AY409" s="11"/>
      <c r="AZ409" s="11"/>
      <c r="BA409" s="11"/>
      <c r="BB409" s="11"/>
      <c r="BC409" s="11"/>
      <c r="BD409" s="11"/>
      <c r="BE409" s="11"/>
      <c r="BF409" s="11"/>
      <c r="BG409" s="11"/>
      <c r="BH409" s="11"/>
      <c r="BI409" s="11"/>
      <c r="BJ409" s="11"/>
      <c r="BK409" s="11"/>
      <c r="BL409" s="11"/>
      <c r="BM409" s="11"/>
      <c r="BN409" s="11"/>
      <c r="BO409" s="11"/>
      <c r="BP409" s="11"/>
      <c r="BQ409" s="11"/>
      <c r="BR409" s="11"/>
      <c r="BS409" s="11"/>
      <c r="BT409" s="11"/>
      <c r="BU409" s="11"/>
      <c r="BV40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09" s="9">
        <f>Table2[[#This Row],[Final Points race 1]]+Table2[[#This Row],[Final Points race 2]]+Table2[[#This Row],[Final POINTS Race 4 ]]+Table2[[#This Row],[Final POINTS Race 5]]+Table2[[#This Row],[Final POINTS Race 6]]</f>
        <v>0</v>
      </c>
      <c r="BX40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0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09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09" s="42"/>
    </row>
    <row r="410" spans="1:82" ht="16.5" hidden="1" customHeight="1" thickBot="1">
      <c r="A410" s="10">
        <v>18</v>
      </c>
      <c r="B410" s="6" t="s">
        <v>9</v>
      </c>
      <c r="C410" s="185" t="s">
        <v>80</v>
      </c>
      <c r="D410" s="19">
        <v>36425</v>
      </c>
      <c r="E410" s="92" t="s">
        <v>76</v>
      </c>
      <c r="F410" s="41" t="s">
        <v>12</v>
      </c>
      <c r="G410" s="10" t="s">
        <v>13</v>
      </c>
      <c r="H410" s="191">
        <v>10641</v>
      </c>
      <c r="I410" s="93" t="e">
        <f>VLOOKUP(Table2[[#This Row],[GCU Number]],'race 5'!$B$2:$G$48,1,0)</f>
        <v>#N/A</v>
      </c>
      <c r="J410" s="11"/>
      <c r="K410" s="37"/>
      <c r="L410" s="11"/>
      <c r="M410" s="11" t="e">
        <f>VLOOKUP(Table2[[#This Row],[LD Place Race1]],Races!$F$3:$G$30,2,0)</f>
        <v>#N/A</v>
      </c>
      <c r="N410" s="11"/>
      <c r="O410" s="11"/>
      <c r="P410" s="11" t="e">
        <f>VLOOKUP(Table2[[#This Row],[500m Place Race1]],Races!$F$3:$G$30,2,0)</f>
        <v>#N/A</v>
      </c>
      <c r="Q410" s="37"/>
      <c r="R410" s="11"/>
      <c r="S410" s="11" t="e">
        <f>VLOOKUP(Table2[[#This Row],[200m Place Race1]],Races!$F$3:$G$30,2,0)</f>
        <v>#N/A</v>
      </c>
      <c r="T410" s="37" t="e">
        <f>Table2[[#This Row],[200m Points1]]+Table2[[#This Row],[500m Points 1]]+Table2[[#This Row],[LD Points1]]</f>
        <v>#N/A</v>
      </c>
      <c r="U410" s="11"/>
      <c r="V410" s="8"/>
      <c r="W410" s="37"/>
      <c r="X410" s="11"/>
      <c r="Y410" s="7" t="e">
        <f>VLOOKUP(Table2[[#This Row],[LD Place Race 2]],Races!$F$3:$G$30,2,0)</f>
        <v>#N/A</v>
      </c>
      <c r="Z410" s="37"/>
      <c r="AA410" s="11"/>
      <c r="AB410" s="7" t="e">
        <f>VLOOKUP(Table2[[#This Row],[500m Place Race 2]],Races!$F$3:$G$30,2,0)</f>
        <v>#N/A</v>
      </c>
      <c r="AC410" s="37"/>
      <c r="AD410" s="11"/>
      <c r="AE410" s="7" t="e">
        <f>VLOOKUP(Table2[[#This Row],[200m Race 2 Place]],Races!$F$3:$G$30,2,0)</f>
        <v>#N/A</v>
      </c>
      <c r="AF410" s="11"/>
      <c r="AG410" s="37"/>
      <c r="AH410" s="11" t="e">
        <f>VLOOKUP(Table2[[#This Row],[100m Place Race 2]],Races!$F$3:$G$30,2,0)</f>
        <v>#N/A</v>
      </c>
      <c r="AI410" s="11" t="e">
        <f>Table2[[#This Row],[100m POINTS Race 2]]+Table2[[#This Row],[200m POINTS RACE 2]]+Table2[[#This Row],[500m Points Race 2]]+Table2[[#This Row],[LD Points Race 2]]</f>
        <v>#N/A</v>
      </c>
      <c r="AJ410" s="11"/>
      <c r="AK410" s="11"/>
      <c r="AL410" s="37"/>
      <c r="AM410" s="11"/>
      <c r="AN410" s="37"/>
      <c r="AO410" s="11"/>
      <c r="AP410" s="37"/>
      <c r="AQ410" s="11" t="e">
        <f>VLOOKUP(Table2[[#This Row],[500m Position]],Races!$F$3:$G$30,2,0)</f>
        <v>#N/A</v>
      </c>
      <c r="AR410" s="37"/>
      <c r="AS410" s="11"/>
      <c r="AT410" s="37" t="e">
        <f>VLOOKUP(Table2[[#This Row],[200m Position Race 4]],Races!$F$3:$G$30,2,0)</f>
        <v>#N/A</v>
      </c>
      <c r="AU410" s="11"/>
      <c r="AV410" s="37"/>
      <c r="AW410" s="11" t="e">
        <f>VLOOKUP(Table2[[#This Row],[100m Position Race 4 ]],Races!$F$3:$G$30,2,0)</f>
        <v>#N/A</v>
      </c>
      <c r="AX410" s="11" t="e">
        <f>Table2[[#This Row],[100m Points Race 4 ]]+Table2[[#This Row],[200m Points Race 4]]+Table2[[#This Row],[500m Points]]</f>
        <v>#N/A</v>
      </c>
      <c r="AY410" s="11"/>
      <c r="AZ410" s="11"/>
      <c r="BA410" s="37"/>
      <c r="BB410" s="37"/>
      <c r="BC410" s="11"/>
      <c r="BD410" s="37"/>
      <c r="BE410" s="11"/>
      <c r="BF410" s="37"/>
      <c r="BG410" s="11"/>
      <c r="BH410" s="37"/>
      <c r="BI410" s="11"/>
      <c r="BJ410" s="37"/>
      <c r="BK410" s="11"/>
      <c r="BL410" s="37"/>
      <c r="BM410" s="11"/>
      <c r="BN410" s="37"/>
      <c r="BO410" s="11"/>
      <c r="BP410" s="37"/>
      <c r="BQ410" s="11"/>
      <c r="BR410" s="37"/>
      <c r="BS410" s="11"/>
      <c r="BT410" s="37"/>
      <c r="BU410" s="11"/>
      <c r="BV41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10" s="9">
        <f>Table2[[#This Row],[Final Points race 1]]+Table2[[#This Row],[Final Points race 2]]+Table2[[#This Row],[Final POINTS Race 4 ]]+Table2[[#This Row],[Final POINTS Race 5]]+Table2[[#This Row],[Final POINTS Race 6]]</f>
        <v>0</v>
      </c>
      <c r="BX41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0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10" s="42"/>
    </row>
    <row r="411" spans="1:82" ht="16.5" hidden="1" customHeight="1" thickBot="1">
      <c r="A411" s="10">
        <v>18</v>
      </c>
      <c r="B411" s="6" t="s">
        <v>9</v>
      </c>
      <c r="C411" s="185" t="s">
        <v>1612</v>
      </c>
      <c r="D411" s="19"/>
      <c r="E411" s="62"/>
      <c r="F411" s="64"/>
      <c r="G411" s="10" t="s">
        <v>18</v>
      </c>
      <c r="H411" s="201">
        <v>10956</v>
      </c>
      <c r="I411" s="93" t="e">
        <f>VLOOKUP(Table2[[#This Row],[GCU Number]],'race 5'!$B$2:$G$48,1,0)</f>
        <v>#N/A</v>
      </c>
      <c r="J411" s="11">
        <v>157</v>
      </c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8"/>
      <c r="W411" s="11"/>
      <c r="X411" s="11"/>
      <c r="Y411" s="7"/>
      <c r="Z411" s="11"/>
      <c r="AA411" s="11"/>
      <c r="AB411" s="7"/>
      <c r="AC411" s="11"/>
      <c r="AD411" s="11"/>
      <c r="AE411" s="7"/>
      <c r="AF411" s="11"/>
      <c r="AG411" s="11"/>
      <c r="AH411" s="11"/>
      <c r="AI411" s="11"/>
      <c r="AJ411" s="11"/>
      <c r="AK411" s="11"/>
      <c r="AL411" s="11"/>
      <c r="AM411" s="11"/>
      <c r="AN411" s="11"/>
      <c r="AO411" s="11"/>
      <c r="AP411" s="11"/>
      <c r="AQ411" s="11"/>
      <c r="AR411" s="11"/>
      <c r="AS411" s="11"/>
      <c r="AT411" s="11"/>
      <c r="AU411" s="11"/>
      <c r="AV411" s="11"/>
      <c r="AW411" s="11"/>
      <c r="AX411" s="11"/>
      <c r="AY411" s="11"/>
      <c r="AZ411" s="11"/>
      <c r="BA411" s="11"/>
      <c r="BB411" s="11"/>
      <c r="BC411" s="11"/>
      <c r="BD411" s="11"/>
      <c r="BE411" s="11"/>
      <c r="BF411" s="11"/>
      <c r="BG411" s="11"/>
      <c r="BH411" s="11"/>
      <c r="BI411" s="11"/>
      <c r="BJ411" s="11"/>
      <c r="BK411" s="11"/>
      <c r="BL411" s="11"/>
      <c r="BM411" s="11"/>
      <c r="BN411" s="11"/>
      <c r="BO411" s="11"/>
      <c r="BP411" s="11"/>
      <c r="BQ411" s="11"/>
      <c r="BR411" s="11"/>
      <c r="BS411" s="11"/>
      <c r="BT411" s="11"/>
      <c r="BU411" s="11"/>
      <c r="BV411" s="9"/>
      <c r="BW411" s="9">
        <f>Table2[[#This Row],[Final Points race 1]]+Table2[[#This Row],[Final Points race 2]]+Table2[[#This Row],[Final POINTS Race 4 ]]+Table2[[#This Row],[Final POINTS Race 5]]+Table2[[#This Row],[Final POINTS Race 6]]</f>
        <v>0</v>
      </c>
      <c r="BX411" s="9"/>
      <c r="BY411" s="9"/>
      <c r="BZ411" s="9"/>
      <c r="CD411" s="42"/>
    </row>
    <row r="412" spans="1:82" ht="16.5" hidden="1" customHeight="1" thickBot="1">
      <c r="A412" s="10">
        <v>18</v>
      </c>
      <c r="B412" s="6" t="s">
        <v>9</v>
      </c>
      <c r="C412" s="185" t="s">
        <v>191</v>
      </c>
      <c r="D412" s="19"/>
      <c r="E412" s="62" t="s">
        <v>76</v>
      </c>
      <c r="F412" s="64" t="s">
        <v>76</v>
      </c>
      <c r="G412" s="29" t="s">
        <v>11</v>
      </c>
      <c r="H412" s="191"/>
      <c r="I412" s="93" t="e">
        <f>VLOOKUP(Table2[[#This Row],[GCU Number]],'race 5'!$B$2:$G$48,1,0)</f>
        <v>#N/A</v>
      </c>
      <c r="J412" s="11"/>
      <c r="K412" s="37"/>
      <c r="L412" s="11"/>
      <c r="M412" s="11" t="e">
        <f>VLOOKUP(Table2[[#This Row],[LD Place Race1]],Races!$F$3:$G$30,2,0)</f>
        <v>#N/A</v>
      </c>
      <c r="N412" s="11"/>
      <c r="O412" s="11"/>
      <c r="P412" s="11" t="e">
        <f>VLOOKUP(Table2[[#This Row],[500m Place Race1]],Races!$F$3:$G$30,2,0)</f>
        <v>#N/A</v>
      </c>
      <c r="Q412" s="37"/>
      <c r="R412" s="11"/>
      <c r="S412" s="11" t="e">
        <f>VLOOKUP(Table2[[#This Row],[200m Place Race1]],Races!$F$3:$G$30,2,0)</f>
        <v>#N/A</v>
      </c>
      <c r="T412" s="37" t="e">
        <f>Table2[[#This Row],[200m Points1]]+Table2[[#This Row],[500m Points 1]]+Table2[[#This Row],[LD Points1]]</f>
        <v>#N/A</v>
      </c>
      <c r="U412" s="11"/>
      <c r="V412" s="8"/>
      <c r="W412" s="37"/>
      <c r="X412" s="11"/>
      <c r="Y412" s="8" t="e">
        <f>VLOOKUP(Table2[[#This Row],[LD Place Race 2]],Races!$F$3:$G$30,2,0)</f>
        <v>#N/A</v>
      </c>
      <c r="Z412" s="37"/>
      <c r="AA412" s="11"/>
      <c r="AB412" s="8" t="e">
        <f>VLOOKUP(Table2[[#This Row],[500m Place Race 2]],Races!$F$3:$G$30,2,0)</f>
        <v>#N/A</v>
      </c>
      <c r="AC412" s="37"/>
      <c r="AD412" s="11"/>
      <c r="AE412" s="8" t="e">
        <f>VLOOKUP(Table2[[#This Row],[200m Race 2 Place]],Races!$F$3:$G$30,2,0)</f>
        <v>#N/A</v>
      </c>
      <c r="AF412" s="9"/>
      <c r="AG412" s="37"/>
      <c r="AH412" s="11" t="e">
        <f>VLOOKUP(Table2[[#This Row],[100m Place Race 2]],Races!$F$3:$G$30,2,0)</f>
        <v>#N/A</v>
      </c>
      <c r="AI412" s="11" t="e">
        <f>Table2[[#This Row],[100m POINTS Race 2]]+Table2[[#This Row],[200m POINTS RACE 2]]+Table2[[#This Row],[500m Points Race 2]]+Table2[[#This Row],[LD Points Race 2]]</f>
        <v>#N/A</v>
      </c>
      <c r="AJ412" s="11"/>
      <c r="AK412" s="9"/>
      <c r="AL412" s="37"/>
      <c r="AM412" s="11"/>
      <c r="AN412" s="37"/>
      <c r="AO412" s="11"/>
      <c r="AP412" s="37"/>
      <c r="AQ412" s="11" t="e">
        <f>VLOOKUP(Table2[[#This Row],[500m Position]],Races!$F$3:$G$30,2,0)</f>
        <v>#N/A</v>
      </c>
      <c r="AR412" s="37"/>
      <c r="AS412" s="11"/>
      <c r="AT412" s="37" t="e">
        <f>VLOOKUP(Table2[[#This Row],[200m Position Race 4]],Races!$F$3:$G$30,2,0)</f>
        <v>#N/A</v>
      </c>
      <c r="AU412" s="11"/>
      <c r="AV412" s="37"/>
      <c r="AW412" s="11" t="e">
        <f>VLOOKUP(Table2[[#This Row],[100m Position Race 4 ]],Races!$F$3:$G$30,2,0)</f>
        <v>#N/A</v>
      </c>
      <c r="AX412" s="11" t="e">
        <f>Table2[[#This Row],[100m Points Race 4 ]]+Table2[[#This Row],[200m Points Race 4]]+Table2[[#This Row],[500m Points]]</f>
        <v>#N/A</v>
      </c>
      <c r="AY412" s="11"/>
      <c r="AZ412" s="11"/>
      <c r="BA412" s="37"/>
      <c r="BB412" s="37"/>
      <c r="BC412" s="11"/>
      <c r="BD412" s="37"/>
      <c r="BE412" s="11"/>
      <c r="BF412" s="37"/>
      <c r="BG412" s="11"/>
      <c r="BH412" s="37"/>
      <c r="BI412" s="11"/>
      <c r="BJ412" s="37"/>
      <c r="BK412" s="11"/>
      <c r="BL412" s="37"/>
      <c r="BM412" s="11"/>
      <c r="BN412" s="37"/>
      <c r="BO412" s="11"/>
      <c r="BP412" s="37"/>
      <c r="BQ412" s="11"/>
      <c r="BR412" s="37"/>
      <c r="BS412" s="11"/>
      <c r="BT412" s="37"/>
      <c r="BU412" s="11"/>
      <c r="BV41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12" s="9">
        <f>Table2[[#This Row],[Final Points race 1]]+Table2[[#This Row],[Final Points race 2]]+Table2[[#This Row],[Final POINTS Race 4 ]]+Table2[[#This Row],[Final POINTS Race 5]]+Table2[[#This Row],[Final POINTS Race 6]]</f>
        <v>0</v>
      </c>
      <c r="BX41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2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12" s="42"/>
    </row>
    <row r="413" spans="1:82" ht="16.5" hidden="1" customHeight="1" thickBot="1">
      <c r="A413" s="10">
        <v>18</v>
      </c>
      <c r="B413" s="6" t="s">
        <v>9</v>
      </c>
      <c r="C413" s="185" t="s">
        <v>61</v>
      </c>
      <c r="D413" s="19">
        <v>36889</v>
      </c>
      <c r="E413" s="288" t="s">
        <v>76</v>
      </c>
      <c r="F413" s="41" t="s">
        <v>152</v>
      </c>
      <c r="G413" s="27" t="s">
        <v>18</v>
      </c>
      <c r="H413" s="191">
        <v>33031</v>
      </c>
      <c r="I413" s="93" t="e">
        <f>VLOOKUP(Table2[[#This Row],[GCU Number]],'race 5'!$B$2:$G$48,1,0)</f>
        <v>#N/A</v>
      </c>
      <c r="J413" s="11"/>
      <c r="K413" s="37"/>
      <c r="L413" s="11"/>
      <c r="M413" s="11" t="e">
        <f>VLOOKUP(Table2[[#This Row],[LD Place Race1]],Races!$F$3:$G$30,2,0)</f>
        <v>#N/A</v>
      </c>
      <c r="N413" s="11"/>
      <c r="O413" s="11"/>
      <c r="P413" s="11" t="e">
        <f>VLOOKUP(Table2[[#This Row],[500m Place Race1]],Races!$F$3:$G$30,2,0)</f>
        <v>#N/A</v>
      </c>
      <c r="Q413" s="37"/>
      <c r="R413" s="11"/>
      <c r="S413" s="11" t="e">
        <f>VLOOKUP(Table2[[#This Row],[200m Place Race1]],Races!$F$3:$G$30,2,0)</f>
        <v>#N/A</v>
      </c>
      <c r="T413" s="37" t="e">
        <f>Table2[[#This Row],[200m Points1]]+Table2[[#This Row],[500m Points 1]]+Table2[[#This Row],[LD Points1]]</f>
        <v>#N/A</v>
      </c>
      <c r="U413" s="11"/>
      <c r="V413" s="8"/>
      <c r="W413" s="37"/>
      <c r="X413" s="11"/>
      <c r="Y413" s="7" t="e">
        <f>VLOOKUP(Table2[[#This Row],[LD Place Race 2]],Races!$F$3:$G$30,2,0)</f>
        <v>#N/A</v>
      </c>
      <c r="Z413" s="37"/>
      <c r="AA413" s="11"/>
      <c r="AB413" s="7" t="e">
        <f>VLOOKUP(Table2[[#This Row],[500m Place Race 2]],Races!$F$3:$G$30,2,0)</f>
        <v>#N/A</v>
      </c>
      <c r="AC413" s="37"/>
      <c r="AD413" s="11"/>
      <c r="AE413" s="7" t="e">
        <f>VLOOKUP(Table2[[#This Row],[200m Race 2 Place]],Races!$F$3:$G$30,2,0)</f>
        <v>#N/A</v>
      </c>
      <c r="AF413" s="11"/>
      <c r="AG413" s="37"/>
      <c r="AH413" s="11" t="e">
        <f>VLOOKUP(Table2[[#This Row],[100m Place Race 2]],Races!$F$3:$G$30,2,0)</f>
        <v>#N/A</v>
      </c>
      <c r="AI413" s="11" t="e">
        <f>Table2[[#This Row],[100m POINTS Race 2]]+Table2[[#This Row],[200m POINTS RACE 2]]+Table2[[#This Row],[500m Points Race 2]]+Table2[[#This Row],[LD Points Race 2]]</f>
        <v>#N/A</v>
      </c>
      <c r="AJ413" s="11"/>
      <c r="AK413" s="11"/>
      <c r="AL413" s="37"/>
      <c r="AM413" s="11"/>
      <c r="AN413" s="37"/>
      <c r="AO413" s="11"/>
      <c r="AP413" s="37"/>
      <c r="AQ413" s="11" t="e">
        <f>VLOOKUP(Table2[[#This Row],[500m Position]],Races!$F$3:$G$30,2,0)</f>
        <v>#N/A</v>
      </c>
      <c r="AR413" s="37"/>
      <c r="AS413" s="11"/>
      <c r="AT413" s="37" t="e">
        <f>VLOOKUP(Table2[[#This Row],[200m Position Race 4]],Races!$F$3:$G$30,2,0)</f>
        <v>#N/A</v>
      </c>
      <c r="AU413" s="11"/>
      <c r="AV413" s="37"/>
      <c r="AW413" s="11" t="e">
        <f>VLOOKUP(Table2[[#This Row],[100m Position Race 4 ]],Races!$F$3:$G$30,2,0)</f>
        <v>#N/A</v>
      </c>
      <c r="AX413" s="11" t="e">
        <f>Table2[[#This Row],[100m Points Race 4 ]]+Table2[[#This Row],[200m Points Race 4]]+Table2[[#This Row],[500m Points]]</f>
        <v>#N/A</v>
      </c>
      <c r="AY413" s="11"/>
      <c r="AZ413" s="11"/>
      <c r="BA413" s="37"/>
      <c r="BB413" s="37"/>
      <c r="BC413" s="11"/>
      <c r="BD413" s="37"/>
      <c r="BE413" s="11"/>
      <c r="BF413" s="37"/>
      <c r="BG413" s="11"/>
      <c r="BH413" s="37"/>
      <c r="BI413" s="11"/>
      <c r="BJ413" s="37"/>
      <c r="BK413" s="11"/>
      <c r="BL413" s="37"/>
      <c r="BM413" s="11"/>
      <c r="BN413" s="37"/>
      <c r="BO413" s="11"/>
      <c r="BP413" s="37"/>
      <c r="BQ413" s="11"/>
      <c r="BR413" s="37"/>
      <c r="BS413" s="11"/>
      <c r="BT413" s="37"/>
      <c r="BU413" s="11"/>
      <c r="BV41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13" s="9">
        <f>Table2[[#This Row],[Final Points race 1]]+Table2[[#This Row],[Final Points race 2]]+Table2[[#This Row],[Final POINTS Race 4 ]]+Table2[[#This Row],[Final POINTS Race 5]]+Table2[[#This Row],[Final POINTS Race 6]]</f>
        <v>0</v>
      </c>
      <c r="BX41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3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13" s="42"/>
    </row>
    <row r="414" spans="1:82" ht="16.5" hidden="1" customHeight="1" thickBot="1">
      <c r="A414" s="10">
        <v>18</v>
      </c>
      <c r="B414" s="6" t="s">
        <v>9</v>
      </c>
      <c r="C414" s="185" t="s">
        <v>149</v>
      </c>
      <c r="D414" s="19">
        <v>36680</v>
      </c>
      <c r="E414" s="92" t="s">
        <v>76</v>
      </c>
      <c r="F414" s="41" t="s">
        <v>160</v>
      </c>
      <c r="G414" s="28" t="s">
        <v>37</v>
      </c>
      <c r="H414" s="191"/>
      <c r="I414" s="93" t="e">
        <f>VLOOKUP(Table2[[#This Row],[GCU Number]],'race 5'!$B$2:$G$48,1,0)</f>
        <v>#N/A</v>
      </c>
      <c r="J414" s="11"/>
      <c r="K414" s="37"/>
      <c r="L414" s="11"/>
      <c r="M414" s="11" t="e">
        <f>VLOOKUP(Table2[[#This Row],[LD Place Race1]],Races!$F$3:$G$30,2,0)</f>
        <v>#N/A</v>
      </c>
      <c r="N414" s="11"/>
      <c r="O414" s="11"/>
      <c r="P414" s="11" t="e">
        <f>VLOOKUP(Table2[[#This Row],[500m Place Race1]],Races!$F$3:$G$30,2,0)</f>
        <v>#N/A</v>
      </c>
      <c r="Q414" s="37"/>
      <c r="R414" s="11"/>
      <c r="S414" s="11" t="e">
        <f>VLOOKUP(Table2[[#This Row],[200m Place Race1]],Races!$F$3:$G$30,2,0)</f>
        <v>#N/A</v>
      </c>
      <c r="T414" s="37" t="e">
        <f>Table2[[#This Row],[200m Points1]]+Table2[[#This Row],[500m Points 1]]+Table2[[#This Row],[LD Points1]]</f>
        <v>#N/A</v>
      </c>
      <c r="U414" s="11"/>
      <c r="V414" s="8"/>
      <c r="W414" s="37"/>
      <c r="X414" s="11"/>
      <c r="Y414" s="7" t="e">
        <f>VLOOKUP(Table2[[#This Row],[LD Place Race 2]],Races!$F$3:$G$30,2,0)</f>
        <v>#N/A</v>
      </c>
      <c r="Z414" s="37"/>
      <c r="AA414" s="11"/>
      <c r="AB414" s="7" t="e">
        <f>VLOOKUP(Table2[[#This Row],[500m Place Race 2]],Races!$F$3:$G$30,2,0)</f>
        <v>#N/A</v>
      </c>
      <c r="AC414" s="37"/>
      <c r="AD414" s="11"/>
      <c r="AE414" s="7" t="e">
        <f>VLOOKUP(Table2[[#This Row],[200m Race 2 Place]],Races!$F$3:$G$30,2,0)</f>
        <v>#N/A</v>
      </c>
      <c r="AF414" s="11"/>
      <c r="AG414" s="37"/>
      <c r="AH414" s="11" t="e">
        <f>VLOOKUP(Table2[[#This Row],[100m Place Race 2]],Races!$F$3:$G$30,2,0)</f>
        <v>#N/A</v>
      </c>
      <c r="AI414" s="11" t="e">
        <f>Table2[[#This Row],[100m POINTS Race 2]]+Table2[[#This Row],[200m POINTS RACE 2]]+Table2[[#This Row],[500m Points Race 2]]+Table2[[#This Row],[LD Points Race 2]]</f>
        <v>#N/A</v>
      </c>
      <c r="AJ414" s="11"/>
      <c r="AK414" s="11"/>
      <c r="AL414" s="37"/>
      <c r="AM414" s="11"/>
      <c r="AN414" s="37"/>
      <c r="AO414" s="11"/>
      <c r="AP414" s="37"/>
      <c r="AQ414" s="11" t="e">
        <f>VLOOKUP(Table2[[#This Row],[500m Position]],Races!$F$3:$G$30,2,0)</f>
        <v>#N/A</v>
      </c>
      <c r="AR414" s="37"/>
      <c r="AS414" s="11"/>
      <c r="AT414" s="37" t="e">
        <f>VLOOKUP(Table2[[#This Row],[200m Position Race 4]],Races!$F$3:$G$30,2,0)</f>
        <v>#N/A</v>
      </c>
      <c r="AU414" s="11"/>
      <c r="AV414" s="37"/>
      <c r="AW414" s="11" t="e">
        <f>VLOOKUP(Table2[[#This Row],[100m Position Race 4 ]],Races!$F$3:$G$30,2,0)</f>
        <v>#N/A</v>
      </c>
      <c r="AX414" s="11" t="e">
        <f>Table2[[#This Row],[100m Points Race 4 ]]+Table2[[#This Row],[200m Points Race 4]]+Table2[[#This Row],[500m Points]]</f>
        <v>#N/A</v>
      </c>
      <c r="AY414" s="11"/>
      <c r="AZ414" s="11"/>
      <c r="BA414" s="37"/>
      <c r="BB414" s="37"/>
      <c r="BC414" s="11"/>
      <c r="BD414" s="37"/>
      <c r="BE414" s="11"/>
      <c r="BF414" s="37"/>
      <c r="BG414" s="11"/>
      <c r="BH414" s="37"/>
      <c r="BI414" s="11"/>
      <c r="BJ414" s="37"/>
      <c r="BK414" s="11"/>
      <c r="BL414" s="37"/>
      <c r="BM414" s="11"/>
      <c r="BN414" s="37"/>
      <c r="BO414" s="11"/>
      <c r="BP414" s="37"/>
      <c r="BQ414" s="11"/>
      <c r="BR414" s="37"/>
      <c r="BS414" s="11"/>
      <c r="BT414" s="37"/>
      <c r="BU414" s="11"/>
      <c r="BV41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14" s="9">
        <f>Table2[[#This Row],[Final Points race 1]]+Table2[[#This Row],[Final Points race 2]]+Table2[[#This Row],[Final POINTS Race 4 ]]+Table2[[#This Row],[Final POINTS Race 5]]+Table2[[#This Row],[Final POINTS Race 6]]</f>
        <v>0</v>
      </c>
      <c r="BX41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4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14" s="42"/>
    </row>
    <row r="415" spans="1:82" ht="16.5" hidden="1" customHeight="1" thickBot="1">
      <c r="A415" s="10">
        <v>18</v>
      </c>
      <c r="B415" s="6" t="s">
        <v>9</v>
      </c>
      <c r="C415" s="185" t="s">
        <v>526</v>
      </c>
      <c r="D415" s="19">
        <v>37087</v>
      </c>
      <c r="E415" s="62" t="s">
        <v>76</v>
      </c>
      <c r="F415" s="64" t="s">
        <v>370</v>
      </c>
      <c r="G415" s="28" t="s">
        <v>686</v>
      </c>
      <c r="H415" s="191">
        <v>10185</v>
      </c>
      <c r="I415" s="93" t="e">
        <f>VLOOKUP(Table2[[#This Row],[GCU Number]],'race 5'!$B$2:$G$48,1,0)</f>
        <v>#N/A</v>
      </c>
      <c r="J415" s="11">
        <v>148</v>
      </c>
      <c r="K415" s="37" t="s">
        <v>824</v>
      </c>
      <c r="L415" s="11">
        <v>7</v>
      </c>
      <c r="M415" s="11">
        <f>VLOOKUP(Table2[[#This Row],[LD Place Race1]],Races!$F$3:$G$30,2,0)</f>
        <v>14</v>
      </c>
      <c r="N415" s="11" t="s">
        <v>890</v>
      </c>
      <c r="O415" s="11">
        <v>7</v>
      </c>
      <c r="P415" s="11">
        <f>VLOOKUP(Table2[[#This Row],[500m Place Race1]],Races!$F$3:$G$30,2,0)</f>
        <v>14</v>
      </c>
      <c r="Q415" s="280" t="s">
        <v>938</v>
      </c>
      <c r="R415" s="11">
        <v>7</v>
      </c>
      <c r="S415" s="11">
        <f>VLOOKUP(Table2[[#This Row],[200m Place Race1]],Races!$F$3:$G$30,2,0)</f>
        <v>14</v>
      </c>
      <c r="T415" s="37">
        <f>Table2[[#This Row],[200m Points1]]+Table2[[#This Row],[500m Points 1]]+Table2[[#This Row],[LD Points1]]</f>
        <v>42</v>
      </c>
      <c r="U415" s="11">
        <v>6</v>
      </c>
      <c r="V415" s="8">
        <f>VLOOKUP(Table2[[#This Row],[Final Place RACE 1]],Races!$F$3:$G$28,2,0)</f>
        <v>15</v>
      </c>
      <c r="W415" s="37"/>
      <c r="X415" s="11"/>
      <c r="Y415" s="8" t="e">
        <f>VLOOKUP(Table2[[#This Row],[LD Place Race 2]],Races!$F$3:$G$30,2,0)</f>
        <v>#N/A</v>
      </c>
      <c r="Z415" s="37"/>
      <c r="AA415" s="11"/>
      <c r="AB415" s="8" t="e">
        <f>VLOOKUP(Table2[[#This Row],[500m Place Race 2]],Races!$F$3:$G$30,2,0)</f>
        <v>#N/A</v>
      </c>
      <c r="AC415" s="37"/>
      <c r="AD415" s="11"/>
      <c r="AE415" s="8" t="e">
        <f>VLOOKUP(Table2[[#This Row],[200m Race 2 Place]],Races!$F$3:$G$30,2,0)</f>
        <v>#N/A</v>
      </c>
      <c r="AF415" s="9"/>
      <c r="AG415" s="37"/>
      <c r="AH415" s="11" t="e">
        <f>VLOOKUP(Table2[[#This Row],[100m Place Race 2]],Races!$F$3:$G$30,2,0)</f>
        <v>#N/A</v>
      </c>
      <c r="AI415" s="11" t="e">
        <f>Table2[[#This Row],[100m POINTS Race 2]]+Table2[[#This Row],[200m POINTS RACE 2]]+Table2[[#This Row],[500m Points Race 2]]+Table2[[#This Row],[LD Points Race 2]]</f>
        <v>#N/A</v>
      </c>
      <c r="AJ415" s="11"/>
      <c r="AK415" s="9"/>
      <c r="AL415" s="37"/>
      <c r="AM415" s="11"/>
      <c r="AN415" s="37"/>
      <c r="AO415" s="11" t="s">
        <v>1677</v>
      </c>
      <c r="AP415" s="37">
        <v>10</v>
      </c>
      <c r="AQ415" s="11">
        <f>VLOOKUP(Table2[[#This Row],[500m Position]],Races!$F$3:$G$30,2,0)</f>
        <v>11</v>
      </c>
      <c r="AR415" s="280" t="s">
        <v>1749</v>
      </c>
      <c r="AS415" s="11">
        <v>11</v>
      </c>
      <c r="AT415" s="37">
        <f>VLOOKUP(Table2[[#This Row],[200m Position Race 4]],Races!$F$3:$G$30,2,0)</f>
        <v>10</v>
      </c>
      <c r="AU415" s="269">
        <v>33.25</v>
      </c>
      <c r="AV415" s="37">
        <v>9</v>
      </c>
      <c r="AW415" s="11">
        <f>VLOOKUP(Table2[[#This Row],[100m Position Race 4 ]],Races!$F$3:$G$30,2,0)</f>
        <v>12</v>
      </c>
      <c r="AX415" s="11">
        <f>Table2[[#This Row],[100m Points Race 4 ]]+Table2[[#This Row],[200m Points Race 4]]+Table2[[#This Row],[500m Points]]</f>
        <v>33</v>
      </c>
      <c r="AY415" s="11">
        <v>10</v>
      </c>
      <c r="AZ415" s="11">
        <f>VLOOKUP(Table2[[#This Row],[Total Position Race 4]],Races!$F$3:$G$30,2,0)</f>
        <v>11</v>
      </c>
      <c r="BA415" s="37"/>
      <c r="BB415" s="37"/>
      <c r="BC415" s="11"/>
      <c r="BD415" s="37"/>
      <c r="BE415" s="11"/>
      <c r="BF415" s="37"/>
      <c r="BG415" s="11"/>
      <c r="BH415" s="37"/>
      <c r="BI415" s="11"/>
      <c r="BJ415" s="37"/>
      <c r="BK415" s="11"/>
      <c r="BL415" s="37"/>
      <c r="BM415" s="11"/>
      <c r="BN415" s="37"/>
      <c r="BO415" s="11"/>
      <c r="BP415" s="37"/>
      <c r="BQ415" s="11"/>
      <c r="BR415" s="37"/>
      <c r="BS415" s="11"/>
      <c r="BT415" s="37"/>
      <c r="BU415" s="11"/>
      <c r="BV41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415" s="9">
        <f>Table2[[#This Row],[Final Points race 1]]+Table2[[#This Row],[Final Points race 2]]+Table2[[#This Row],[Final POINTS Race 4 ]]+Table2[[#This Row],[Final POINTS Race 5]]+Table2[[#This Row],[Final POINTS Race 6]]</f>
        <v>26</v>
      </c>
      <c r="BX41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5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26</v>
      </c>
      <c r="CD415" s="42"/>
    </row>
    <row r="416" spans="1:82" ht="16.5" customHeight="1">
      <c r="A416" s="10">
        <v>18</v>
      </c>
      <c r="B416" s="6" t="s">
        <v>9</v>
      </c>
      <c r="C416" s="209" t="s">
        <v>1603</v>
      </c>
      <c r="D416" s="19">
        <v>37054</v>
      </c>
      <c r="E416" s="6" t="s">
        <v>76</v>
      </c>
      <c r="F416" s="6" t="s">
        <v>742</v>
      </c>
      <c r="G416" s="28" t="s">
        <v>686</v>
      </c>
      <c r="H416" s="191">
        <v>10725</v>
      </c>
      <c r="I416" s="176" t="e">
        <f>VLOOKUP(Table2[[#This Row],[GCU Number]],'race 5'!$B$2:$G$48,1,0)</f>
        <v>#N/A</v>
      </c>
      <c r="J416" s="11">
        <v>193</v>
      </c>
      <c r="K416" s="37"/>
      <c r="L416" s="11"/>
      <c r="M416" s="11" t="e">
        <f>VLOOKUP(Table2[[#This Row],[LD Place Race1]],Races!$F$3:$G$30,2,0)</f>
        <v>#N/A</v>
      </c>
      <c r="N416" s="11"/>
      <c r="O416" s="11"/>
      <c r="P416" s="11" t="e">
        <f>VLOOKUP(Table2[[#This Row],[500m Place Race1]],Races!$F$3:$G$30,2,0)</f>
        <v>#N/A</v>
      </c>
      <c r="Q416" s="37"/>
      <c r="R416" s="11"/>
      <c r="S416" s="11" t="e">
        <f>VLOOKUP(Table2[[#This Row],[200m Place Race1]],Races!$F$3:$G$30,2,0)</f>
        <v>#N/A</v>
      </c>
      <c r="T416" s="37" t="e">
        <f>Table2[[#This Row],[200m Points1]]+Table2[[#This Row],[500m Points 1]]+Table2[[#This Row],[LD Points1]]</f>
        <v>#N/A</v>
      </c>
      <c r="U416" s="11"/>
      <c r="V416" s="8"/>
      <c r="W416" s="37"/>
      <c r="X416" s="11"/>
      <c r="Y416" s="7" t="e">
        <f>VLOOKUP(Table2[[#This Row],[LD Place Race 2]],Races!$F$3:$G$30,2,0)</f>
        <v>#N/A</v>
      </c>
      <c r="Z416" s="37"/>
      <c r="AA416" s="11"/>
      <c r="AB416" s="7" t="e">
        <f>VLOOKUP(Table2[[#This Row],[500m Place Race 2]],Races!$F$3:$G$30,2,0)</f>
        <v>#N/A</v>
      </c>
      <c r="AC416" s="37"/>
      <c r="AD416" s="11"/>
      <c r="AE416" s="7" t="e">
        <f>VLOOKUP(Table2[[#This Row],[200m Race 2 Place]],Races!$F$3:$G$30,2,0)</f>
        <v>#N/A</v>
      </c>
      <c r="AF416" s="11"/>
      <c r="AG416" s="37"/>
      <c r="AH416" s="11" t="e">
        <f>VLOOKUP(Table2[[#This Row],[100m Place Race 2]],Races!$F$3:$G$30,2,0)</f>
        <v>#N/A</v>
      </c>
      <c r="AI416" s="11" t="e">
        <f>Table2[[#This Row],[100m POINTS Race 2]]+Table2[[#This Row],[200m POINTS RACE 2]]+Table2[[#This Row],[500m Points Race 2]]+Table2[[#This Row],[LD Points Race 2]]</f>
        <v>#N/A</v>
      </c>
      <c r="AJ416" s="11"/>
      <c r="AK416" s="11"/>
      <c r="AL416" s="37"/>
      <c r="AM416" s="11"/>
      <c r="AN416" s="37"/>
      <c r="AO416" s="11" t="s">
        <v>1667</v>
      </c>
      <c r="AP416" s="37">
        <v>8</v>
      </c>
      <c r="AQ416" s="11">
        <f>VLOOKUP(Table2[[#This Row],[500m Position]],Races!$F$3:$G$30,2,0)</f>
        <v>13</v>
      </c>
      <c r="AR416" s="280" t="s">
        <v>1741</v>
      </c>
      <c r="AS416" s="11">
        <v>9</v>
      </c>
      <c r="AT416" s="37">
        <f>VLOOKUP(Table2[[#This Row],[200m Position Race 4]],Races!$F$3:$G$30,2,0)</f>
        <v>12</v>
      </c>
      <c r="AU416" s="269">
        <v>29.01</v>
      </c>
      <c r="AV416" s="37">
        <v>6</v>
      </c>
      <c r="AW416" s="11">
        <f>VLOOKUP(Table2[[#This Row],[100m Position Race 4 ]],Races!$F$3:$G$30,2,0)</f>
        <v>15</v>
      </c>
      <c r="AX416" s="11">
        <f>Table2[[#This Row],[100m Points Race 4 ]]+Table2[[#This Row],[200m Points Race 4]]+Table2[[#This Row],[500m Points]]</f>
        <v>40</v>
      </c>
      <c r="AY416" s="11">
        <v>8</v>
      </c>
      <c r="AZ416" s="11">
        <f>VLOOKUP(Table2[[#This Row],[Total Position Race 4]],Races!$F$3:$G$30,2,0)</f>
        <v>13</v>
      </c>
      <c r="BA416" s="37"/>
      <c r="BB416" s="37"/>
      <c r="BC416" s="11"/>
      <c r="BD416" s="37"/>
      <c r="BE416" s="11">
        <v>2</v>
      </c>
      <c r="BF416" s="37">
        <f>VLOOKUP(Table2[[#This Row],[Total Position Race 6]],Races!$F$3:$G$30,2,0)</f>
        <v>22</v>
      </c>
      <c r="BG416" s="11"/>
      <c r="BH416" s="37"/>
      <c r="BI416" s="11"/>
      <c r="BJ416" s="37"/>
      <c r="BK416" s="11"/>
      <c r="BL416" s="37"/>
      <c r="BM416" s="11"/>
      <c r="BN416" s="37"/>
      <c r="BO416" s="11"/>
      <c r="BP416" s="37"/>
      <c r="BQ416" s="11"/>
      <c r="BR416" s="37"/>
      <c r="BS416" s="11"/>
      <c r="BT416" s="37"/>
      <c r="BU416" s="11"/>
      <c r="BV41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416" s="9">
        <f>Table2[[#This Row],[Final Points race 1]]+Table2[[#This Row],[Final Points race 2]]+Table2[[#This Row],[Final POINTS Race 4 ]]+Table2[[#This Row],[Final POINTS Race 5]]+Table2[[#This Row],[Final POINTS Race 6]]</f>
        <v>35</v>
      </c>
      <c r="BX41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6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35</v>
      </c>
      <c r="CD416" s="42"/>
    </row>
    <row r="417" spans="1:82" ht="16.5" hidden="1" customHeight="1" thickBot="1">
      <c r="A417" s="10">
        <v>18</v>
      </c>
      <c r="B417" s="189" t="s">
        <v>9</v>
      </c>
      <c r="C417" s="185" t="s">
        <v>1191</v>
      </c>
      <c r="D417" s="19">
        <v>36932</v>
      </c>
      <c r="E417" s="197" t="s">
        <v>76</v>
      </c>
      <c r="F417" s="193" t="s">
        <v>506</v>
      </c>
      <c r="G417" s="28" t="s">
        <v>44</v>
      </c>
      <c r="H417" s="201">
        <v>10479</v>
      </c>
      <c r="I417" s="93" t="e">
        <f>VLOOKUP(Table2[[#This Row],[GCU Number]],'race 5'!$B$2:$G$48,1,0)</f>
        <v>#N/A</v>
      </c>
      <c r="J417" s="11">
        <v>119</v>
      </c>
      <c r="K417" s="79"/>
      <c r="L417" s="11"/>
      <c r="M417" s="11"/>
      <c r="N417" s="11"/>
      <c r="O417" s="11"/>
      <c r="P417" s="11"/>
      <c r="Q417" s="79"/>
      <c r="R417" s="11"/>
      <c r="S417" s="11"/>
      <c r="T417" s="79"/>
      <c r="U417" s="11"/>
      <c r="V417" s="8"/>
      <c r="W417" s="37" t="s">
        <v>1277</v>
      </c>
      <c r="X417" s="11">
        <v>6</v>
      </c>
      <c r="Y417" s="7">
        <f>VLOOKUP(Table2[[#This Row],[LD Place Race 2]],Races!$F$3:$G$30,2,0)</f>
        <v>15</v>
      </c>
      <c r="Z417" s="37" t="s">
        <v>1418</v>
      </c>
      <c r="AA417" s="11">
        <v>5</v>
      </c>
      <c r="AB417" s="7">
        <f>VLOOKUP(Table2[[#This Row],[500m Place Race 2]],Races!$F$3:$G$30,2,0)</f>
        <v>16</v>
      </c>
      <c r="AC417" s="280" t="s">
        <v>1487</v>
      </c>
      <c r="AD417" s="11">
        <v>5</v>
      </c>
      <c r="AE417" s="7">
        <f>VLOOKUP(Table2[[#This Row],[200m Race 2 Place]],Races!$F$3:$G$30,2,0)</f>
        <v>16</v>
      </c>
      <c r="AF417" s="300">
        <v>29.02</v>
      </c>
      <c r="AG417" s="37">
        <v>5</v>
      </c>
      <c r="AH417" s="11">
        <f>VLOOKUP(Table2[[#This Row],[100m Place Race 2]],Races!$F$3:$G$30,2,0)</f>
        <v>16</v>
      </c>
      <c r="AI417" s="11">
        <f>Table2[[#This Row],[100m POINTS Race 2]]+Table2[[#This Row],[200m POINTS RACE 2]]+Table2[[#This Row],[500m Points Race 2]]+Table2[[#This Row],[LD Points Race 2]]</f>
        <v>63</v>
      </c>
      <c r="AJ417" s="11">
        <v>5</v>
      </c>
      <c r="AK417" s="11">
        <f>VLOOKUP(Table2[[#This Row],[Race 2 Overall Position]],Races!$F$3:$G$30,2,0)</f>
        <v>16</v>
      </c>
      <c r="AL417" s="79"/>
      <c r="AM417" s="11"/>
      <c r="AN417" s="79"/>
      <c r="AO417" s="11"/>
      <c r="AP417" s="79"/>
      <c r="AQ417" s="11"/>
      <c r="AR417" s="79"/>
      <c r="AS417" s="11"/>
      <c r="AT417" s="79"/>
      <c r="AU417" s="11"/>
      <c r="AV417" s="79"/>
      <c r="AW417" s="11"/>
      <c r="AX417" s="11"/>
      <c r="AY417" s="11"/>
      <c r="AZ417" s="11"/>
      <c r="BA417" s="79"/>
      <c r="BB417" s="79"/>
      <c r="BC417" s="11"/>
      <c r="BD417" s="79"/>
      <c r="BE417" s="11"/>
      <c r="BF417" s="79"/>
      <c r="BG417" s="11"/>
      <c r="BH417" s="79"/>
      <c r="BI417" s="11"/>
      <c r="BJ417" s="79"/>
      <c r="BK417" s="11"/>
      <c r="BL417" s="79"/>
      <c r="BM417" s="11"/>
      <c r="BN417" s="79"/>
      <c r="BO417" s="11"/>
      <c r="BP417" s="79"/>
      <c r="BQ417" s="11"/>
      <c r="BR417" s="79"/>
      <c r="BS417" s="11"/>
      <c r="BT417" s="79"/>
      <c r="BU417" s="11"/>
      <c r="BV41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417" s="9">
        <f>Table2[[#This Row],[Final Points race 1]]+Table2[[#This Row],[Final Points race 2]]+Table2[[#This Row],[Final POINTS Race 4 ]]+Table2[[#This Row],[Final POINTS Race 5]]+Table2[[#This Row],[Final POINTS Race 6]]</f>
        <v>16</v>
      </c>
      <c r="BX41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7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16</v>
      </c>
      <c r="CD417" s="42"/>
    </row>
    <row r="418" spans="1:82" ht="16.5" hidden="1" customHeight="1" thickBot="1">
      <c r="A418" s="10">
        <v>18</v>
      </c>
      <c r="B418" s="6" t="s">
        <v>9</v>
      </c>
      <c r="C418" s="185" t="s">
        <v>140</v>
      </c>
      <c r="D418" s="19">
        <v>36285</v>
      </c>
      <c r="E418" s="92" t="s">
        <v>76</v>
      </c>
      <c r="F418" s="41" t="s">
        <v>79</v>
      </c>
      <c r="G418" s="28" t="s">
        <v>686</v>
      </c>
      <c r="H418" s="191">
        <v>2473</v>
      </c>
      <c r="I418" s="93" t="e">
        <f>VLOOKUP(Table2[[#This Row],[GCU Number]],'race 5'!$B$2:$G$48,1,0)</f>
        <v>#N/A</v>
      </c>
      <c r="J418" s="11">
        <v>99</v>
      </c>
      <c r="K418" s="37"/>
      <c r="L418" s="11"/>
      <c r="M418" s="11" t="e">
        <f>VLOOKUP(Table2[[#This Row],[LD Place Race1]],Races!$F$3:$G$30,2,0)</f>
        <v>#N/A</v>
      </c>
      <c r="N418" s="11"/>
      <c r="O418" s="11"/>
      <c r="P418" s="11" t="e">
        <f>VLOOKUP(Table2[[#This Row],[500m Place Race1]],Races!$F$3:$G$30,2,0)</f>
        <v>#N/A</v>
      </c>
      <c r="Q418" s="37"/>
      <c r="R418" s="11"/>
      <c r="S418" s="11" t="e">
        <f>VLOOKUP(Table2[[#This Row],[200m Place Race1]],Races!$F$3:$G$30,2,0)</f>
        <v>#N/A</v>
      </c>
      <c r="T418" s="37" t="e">
        <f>Table2[[#This Row],[200m Points1]]+Table2[[#This Row],[500m Points 1]]+Table2[[#This Row],[LD Points1]]</f>
        <v>#N/A</v>
      </c>
      <c r="U418" s="11"/>
      <c r="V418" s="8"/>
      <c r="W418" s="37"/>
      <c r="X418" s="11"/>
      <c r="Y418" s="7" t="e">
        <f>VLOOKUP(Table2[[#This Row],[LD Place Race 2]],Races!$F$3:$G$30,2,0)</f>
        <v>#N/A</v>
      </c>
      <c r="Z418" s="37"/>
      <c r="AA418" s="11"/>
      <c r="AB418" s="7" t="e">
        <f>VLOOKUP(Table2[[#This Row],[500m Place Race 2]],Races!$F$3:$G$30,2,0)</f>
        <v>#N/A</v>
      </c>
      <c r="AC418" s="37"/>
      <c r="AD418" s="11"/>
      <c r="AE418" s="7" t="e">
        <f>VLOOKUP(Table2[[#This Row],[200m Race 2 Place]],Races!$F$3:$G$30,2,0)</f>
        <v>#N/A</v>
      </c>
      <c r="AF418" s="11"/>
      <c r="AG418" s="37"/>
      <c r="AH418" s="11" t="e">
        <f>VLOOKUP(Table2[[#This Row],[100m Place Race 2]],Races!$F$3:$G$30,2,0)</f>
        <v>#N/A</v>
      </c>
      <c r="AI418" s="11" t="e">
        <f>Table2[[#This Row],[100m POINTS Race 2]]+Table2[[#This Row],[200m POINTS RACE 2]]+Table2[[#This Row],[500m Points Race 2]]+Table2[[#This Row],[LD Points Race 2]]</f>
        <v>#N/A</v>
      </c>
      <c r="AJ418" s="11"/>
      <c r="AK418" s="11"/>
      <c r="AL418" s="37"/>
      <c r="AM418" s="11"/>
      <c r="AN418" s="37"/>
      <c r="AO418" s="11"/>
      <c r="AP418" s="37"/>
      <c r="AQ418" s="11" t="e">
        <f>VLOOKUP(Table2[[#This Row],[500m Position]],Races!$F$3:$G$30,2,0)</f>
        <v>#N/A</v>
      </c>
      <c r="AR418" s="37"/>
      <c r="AS418" s="11"/>
      <c r="AT418" s="37" t="e">
        <f>VLOOKUP(Table2[[#This Row],[200m Position Race 4]],Races!$F$3:$G$30,2,0)</f>
        <v>#N/A</v>
      </c>
      <c r="AU418" s="11"/>
      <c r="AV418" s="37"/>
      <c r="AW418" s="11" t="e">
        <f>VLOOKUP(Table2[[#This Row],[100m Position Race 4 ]],Races!$F$3:$G$30,2,0)</f>
        <v>#N/A</v>
      </c>
      <c r="AX418" s="11" t="e">
        <f>Table2[[#This Row],[100m Points Race 4 ]]+Table2[[#This Row],[200m Points Race 4]]+Table2[[#This Row],[500m Points]]</f>
        <v>#N/A</v>
      </c>
      <c r="AY418" s="11"/>
      <c r="AZ418" s="11"/>
      <c r="BA418" s="37"/>
      <c r="BB418" s="37"/>
      <c r="BC418" s="11"/>
      <c r="BD418" s="37"/>
      <c r="BE418" s="11"/>
      <c r="BF418" s="37"/>
      <c r="BG418" s="11"/>
      <c r="BH418" s="37"/>
      <c r="BI418" s="11"/>
      <c r="BJ418" s="37"/>
      <c r="BK418" s="11"/>
      <c r="BL418" s="37"/>
      <c r="BM418" s="11"/>
      <c r="BN418" s="37"/>
      <c r="BO418" s="11"/>
      <c r="BP418" s="37"/>
      <c r="BQ418" s="11"/>
      <c r="BR418" s="37"/>
      <c r="BS418" s="11"/>
      <c r="BT418" s="37"/>
      <c r="BU418" s="11"/>
      <c r="BV41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18" s="9">
        <f>Table2[[#This Row],[Final Points race 1]]+Table2[[#This Row],[Final Points race 2]]+Table2[[#This Row],[Final POINTS Race 4 ]]+Table2[[#This Row],[Final POINTS Race 5]]+Table2[[#This Row],[Final POINTS Race 6]]</f>
        <v>0</v>
      </c>
      <c r="BX41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18" s="42"/>
    </row>
    <row r="419" spans="1:82" ht="16.5" customHeight="1" thickBot="1">
      <c r="A419" s="10">
        <v>18</v>
      </c>
      <c r="B419" s="6" t="s">
        <v>9</v>
      </c>
      <c r="C419" s="185" t="s">
        <v>64</v>
      </c>
      <c r="D419" s="19">
        <v>37155</v>
      </c>
      <c r="E419" s="6" t="s">
        <v>76</v>
      </c>
      <c r="F419" s="10" t="s">
        <v>370</v>
      </c>
      <c r="G419" s="28" t="s">
        <v>686</v>
      </c>
      <c r="H419" s="191">
        <v>10266</v>
      </c>
      <c r="I419" s="93" t="e">
        <f>VLOOKUP(Table2[[#This Row],[GCU Number]],'race 5'!$B$2:$G$48,1,0)</f>
        <v>#N/A</v>
      </c>
      <c r="J419" s="11">
        <v>81</v>
      </c>
      <c r="K419" s="37"/>
      <c r="L419" s="11"/>
      <c r="M419" s="11" t="e">
        <f>VLOOKUP(Table2[[#This Row],[LD Place Race1]],Races!$F$3:$G$30,2,0)</f>
        <v>#N/A</v>
      </c>
      <c r="N419" s="11"/>
      <c r="O419" s="11"/>
      <c r="P419" s="11" t="e">
        <f>VLOOKUP(Table2[[#This Row],[500m Place Race1]],Races!$F$3:$G$30,2,0)</f>
        <v>#N/A</v>
      </c>
      <c r="Q419" s="37"/>
      <c r="R419" s="11"/>
      <c r="S419" s="11" t="e">
        <f>VLOOKUP(Table2[[#This Row],[200m Place Race1]],Races!$F$3:$G$30,2,0)</f>
        <v>#N/A</v>
      </c>
      <c r="T419" s="37" t="e">
        <f>Table2[[#This Row],[200m Points1]]+Table2[[#This Row],[500m Points 1]]+Table2[[#This Row],[LD Points1]]</f>
        <v>#N/A</v>
      </c>
      <c r="U419" s="11"/>
      <c r="V419" s="8"/>
      <c r="W419" s="37"/>
      <c r="X419" s="11"/>
      <c r="Y419" s="7" t="e">
        <f>VLOOKUP(Table2[[#This Row],[LD Place Race 2]],Races!$F$3:$G$30,2,0)</f>
        <v>#N/A</v>
      </c>
      <c r="Z419" s="37"/>
      <c r="AA419" s="11"/>
      <c r="AB419" s="7" t="e">
        <f>VLOOKUP(Table2[[#This Row],[500m Place Race 2]],Races!$F$3:$G$30,2,0)</f>
        <v>#N/A</v>
      </c>
      <c r="AC419" s="37"/>
      <c r="AD419" s="11"/>
      <c r="AE419" s="7" t="e">
        <f>VLOOKUP(Table2[[#This Row],[200m Race 2 Place]],Races!$F$3:$G$30,2,0)</f>
        <v>#N/A</v>
      </c>
      <c r="AF419" s="11"/>
      <c r="AG419" s="37"/>
      <c r="AH419" s="11" t="e">
        <f>VLOOKUP(Table2[[#This Row],[100m Place Race 2]],Races!$F$3:$G$30,2,0)</f>
        <v>#N/A</v>
      </c>
      <c r="AI419" s="11" t="e">
        <f>Table2[[#This Row],[100m POINTS Race 2]]+Table2[[#This Row],[200m POINTS RACE 2]]+Table2[[#This Row],[500m Points Race 2]]+Table2[[#This Row],[LD Points Race 2]]</f>
        <v>#N/A</v>
      </c>
      <c r="AJ419" s="11"/>
      <c r="AK419" s="11"/>
      <c r="AL419" s="37"/>
      <c r="AM419" s="11"/>
      <c r="AN419" s="37"/>
      <c r="AO419" s="11"/>
      <c r="AP419" s="37"/>
      <c r="AQ419" s="11" t="e">
        <f>VLOOKUP(Table2[[#This Row],[500m Position]],Races!$F$3:$G$30,2,0)</f>
        <v>#N/A</v>
      </c>
      <c r="AR419" s="37"/>
      <c r="AS419" s="11"/>
      <c r="AT419" s="37" t="e">
        <f>VLOOKUP(Table2[[#This Row],[200m Position Race 4]],Races!$F$3:$G$30,2,0)</f>
        <v>#N/A</v>
      </c>
      <c r="AU419" s="11"/>
      <c r="AV419" s="37"/>
      <c r="AW419" s="11" t="e">
        <f>VLOOKUP(Table2[[#This Row],[100m Position Race 4 ]],Races!$F$3:$G$30,2,0)</f>
        <v>#N/A</v>
      </c>
      <c r="AX419" s="11" t="e">
        <f>Table2[[#This Row],[100m Points Race 4 ]]+Table2[[#This Row],[200m Points Race 4]]+Table2[[#This Row],[500m Points]]</f>
        <v>#N/A</v>
      </c>
      <c r="AY419" s="11"/>
      <c r="AZ419" s="11"/>
      <c r="BA419" s="37"/>
      <c r="BB419" s="37"/>
      <c r="BC419" s="11"/>
      <c r="BD419" s="37" t="s">
        <v>2044</v>
      </c>
      <c r="BE419" s="11">
        <v>2</v>
      </c>
      <c r="BF419" s="37">
        <f>VLOOKUP(Table2[[#This Row],[Total Position Race 6]],Races!$F$3:$G$30,2,0)</f>
        <v>22</v>
      </c>
      <c r="BG419" s="11"/>
      <c r="BH419" s="37"/>
      <c r="BI419" s="11"/>
      <c r="BJ419" s="37"/>
      <c r="BK419" s="11"/>
      <c r="BL419" s="37"/>
      <c r="BM419" s="11"/>
      <c r="BN419" s="37"/>
      <c r="BO419" s="11"/>
      <c r="BP419" s="37"/>
      <c r="BQ419" s="11"/>
      <c r="BR419" s="37"/>
      <c r="BS419" s="11"/>
      <c r="BT419" s="37"/>
      <c r="BU419" s="11"/>
      <c r="BV41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419" s="9">
        <f>Table2[[#This Row],[Final Points race 1]]+Table2[[#This Row],[Final Points race 2]]+Table2[[#This Row],[Final POINTS Race 4 ]]+Table2[[#This Row],[Final POINTS Race 5]]+Table2[[#This Row],[Final POINTS Race 6]]</f>
        <v>22</v>
      </c>
      <c r="BX41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1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19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22</v>
      </c>
      <c r="CD419" s="42"/>
    </row>
    <row r="420" spans="1:82" ht="16.5" hidden="1" customHeight="1" thickBot="1">
      <c r="A420" s="10">
        <v>18</v>
      </c>
      <c r="B420" s="6" t="s">
        <v>9</v>
      </c>
      <c r="C420" s="185" t="s">
        <v>203</v>
      </c>
      <c r="D420" s="19">
        <v>37127</v>
      </c>
      <c r="E420" s="92" t="s">
        <v>76</v>
      </c>
      <c r="F420" s="64" t="s">
        <v>202</v>
      </c>
      <c r="G420" s="10" t="s">
        <v>13</v>
      </c>
      <c r="H420" s="191"/>
      <c r="I420" s="93" t="e">
        <f>VLOOKUP(Table2[[#This Row],[GCU Number]],'race 5'!$B$2:$G$48,1,0)</f>
        <v>#N/A</v>
      </c>
      <c r="J420" s="11"/>
      <c r="K420" s="37"/>
      <c r="L420" s="16"/>
      <c r="M420" s="11" t="e">
        <f>VLOOKUP(Table2[[#This Row],[LD Place Race1]],Races!$F$3:$G$30,2,0)</f>
        <v>#N/A</v>
      </c>
      <c r="N420" s="11"/>
      <c r="O420" s="11"/>
      <c r="P420" s="11" t="e">
        <f>VLOOKUP(Table2[[#This Row],[500m Place Race1]],Races!$F$3:$G$30,2,0)</f>
        <v>#N/A</v>
      </c>
      <c r="Q420" s="37"/>
      <c r="R420" s="16"/>
      <c r="S420" s="11" t="e">
        <f>VLOOKUP(Table2[[#This Row],[200m Place Race1]],Races!$F$3:$G$30,2,0)</f>
        <v>#N/A</v>
      </c>
      <c r="T420" s="37" t="e">
        <f>Table2[[#This Row],[200m Points1]]+Table2[[#This Row],[500m Points 1]]+Table2[[#This Row],[LD Points1]]</f>
        <v>#N/A</v>
      </c>
      <c r="U420" s="16"/>
      <c r="V420" s="8"/>
      <c r="W420" s="37"/>
      <c r="X420" s="16"/>
      <c r="Y420" s="7" t="e">
        <f>VLOOKUP(Table2[[#This Row],[LD Place Race 2]],Races!$F$3:$G$30,2,0)</f>
        <v>#N/A</v>
      </c>
      <c r="Z420" s="37"/>
      <c r="AA420" s="16"/>
      <c r="AB420" s="7" t="e">
        <f>VLOOKUP(Table2[[#This Row],[500m Place Race 2]],Races!$F$3:$G$30,2,0)</f>
        <v>#N/A</v>
      </c>
      <c r="AC420" s="37"/>
      <c r="AD420" s="16"/>
      <c r="AE420" s="7" t="e">
        <f>VLOOKUP(Table2[[#This Row],[200m Race 2 Place]],Races!$F$3:$G$30,2,0)</f>
        <v>#N/A</v>
      </c>
      <c r="AF420" s="11"/>
      <c r="AG420" s="37"/>
      <c r="AH420" s="16" t="e">
        <f>VLOOKUP(Table2[[#This Row],[100m Place Race 2]],Races!$F$3:$G$30,2,0)</f>
        <v>#N/A</v>
      </c>
      <c r="AI420" s="16" t="e">
        <f>Table2[[#This Row],[100m POINTS Race 2]]+Table2[[#This Row],[200m POINTS RACE 2]]+Table2[[#This Row],[500m Points Race 2]]+Table2[[#This Row],[LD Points Race 2]]</f>
        <v>#N/A</v>
      </c>
      <c r="AJ420" s="16"/>
      <c r="AK420" s="11"/>
      <c r="AL420" s="37"/>
      <c r="AM420" s="16"/>
      <c r="AN420" s="37"/>
      <c r="AO420" s="16"/>
      <c r="AP420" s="37"/>
      <c r="AQ420" s="16" t="e">
        <f>VLOOKUP(Table2[[#This Row],[500m Position]],Races!$F$3:$G$30,2,0)</f>
        <v>#N/A</v>
      </c>
      <c r="AR420" s="37"/>
      <c r="AS420" s="16"/>
      <c r="AT420" s="37" t="e">
        <f>VLOOKUP(Table2[[#This Row],[200m Position Race 4]],Races!$F$3:$G$30,2,0)</f>
        <v>#N/A</v>
      </c>
      <c r="AU420" s="16"/>
      <c r="AV420" s="37"/>
      <c r="AW420" s="16" t="e">
        <f>VLOOKUP(Table2[[#This Row],[100m Position Race 4 ]],Races!$F$3:$G$30,2,0)</f>
        <v>#N/A</v>
      </c>
      <c r="AX420" s="16" t="e">
        <f>Table2[[#This Row],[100m Points Race 4 ]]+Table2[[#This Row],[200m Points Race 4]]+Table2[[#This Row],[500m Points]]</f>
        <v>#N/A</v>
      </c>
      <c r="AY420" s="16"/>
      <c r="AZ420" s="16"/>
      <c r="BA420" s="37"/>
      <c r="BB420" s="37"/>
      <c r="BC420" s="16"/>
      <c r="BD420" s="37"/>
      <c r="BE420" s="16"/>
      <c r="BF420" s="37"/>
      <c r="BG420" s="16"/>
      <c r="BH420" s="37"/>
      <c r="BI420" s="16"/>
      <c r="BJ420" s="37"/>
      <c r="BK420" s="16"/>
      <c r="BL420" s="37"/>
      <c r="BM420" s="16"/>
      <c r="BN420" s="37"/>
      <c r="BO420" s="16"/>
      <c r="BP420" s="37"/>
      <c r="BQ420" s="16"/>
      <c r="BR420" s="37"/>
      <c r="BS420" s="16"/>
      <c r="BT420" s="37"/>
      <c r="BU420" s="16"/>
      <c r="BV42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20" s="9">
        <f>Table2[[#This Row],[Final Points race 1]]+Table2[[#This Row],[Final Points race 2]]+Table2[[#This Row],[Final POINTS Race 4 ]]+Table2[[#This Row],[Final POINTS Race 5]]+Table2[[#This Row],[Final POINTS Race 6]]</f>
        <v>0</v>
      </c>
      <c r="BX4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2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20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20" s="42"/>
    </row>
    <row r="421" spans="1:82" ht="16.5" hidden="1" customHeight="1" thickBot="1">
      <c r="A421" s="6">
        <v>18</v>
      </c>
      <c r="B421" s="6" t="s">
        <v>9</v>
      </c>
      <c r="C421" s="185" t="s">
        <v>1619</v>
      </c>
      <c r="D421" s="19">
        <v>37754</v>
      </c>
      <c r="E421" s="62" t="s">
        <v>76</v>
      </c>
      <c r="F421" s="193" t="s">
        <v>739</v>
      </c>
      <c r="G421" s="10" t="s">
        <v>11</v>
      </c>
      <c r="H421" s="201">
        <v>10607</v>
      </c>
      <c r="I421" s="93">
        <f>VLOOKUP(Table2[[#This Row],[GCU Number]],'race 5'!$B$2:$G$48,1,0)</f>
        <v>10607</v>
      </c>
      <c r="J421" s="11">
        <v>47</v>
      </c>
      <c r="K421" s="78"/>
      <c r="L421" s="11"/>
      <c r="M421" s="11"/>
      <c r="N421" s="11"/>
      <c r="O421" s="11"/>
      <c r="P421" s="11"/>
      <c r="Q421" s="78"/>
      <c r="R421" s="11"/>
      <c r="S421" s="11"/>
      <c r="T421" s="37"/>
      <c r="U421" s="11"/>
      <c r="V421" s="8"/>
      <c r="W421" s="37"/>
      <c r="X421" s="11"/>
      <c r="Y421" s="8"/>
      <c r="Z421" s="37"/>
      <c r="AA421" s="11"/>
      <c r="AB421" s="8"/>
      <c r="AC421" s="37"/>
      <c r="AD421" s="11"/>
      <c r="AE421" s="8"/>
      <c r="AF421" s="11"/>
      <c r="AG421" s="37"/>
      <c r="AH421" s="11"/>
      <c r="AI421" s="11"/>
      <c r="AJ421" s="11"/>
      <c r="AK421" s="9"/>
      <c r="AL421" s="37"/>
      <c r="AM421" s="11"/>
      <c r="AN421" s="37"/>
      <c r="AO421" s="11" t="s">
        <v>1675</v>
      </c>
      <c r="AP421" s="37">
        <v>4</v>
      </c>
      <c r="AQ421" s="11">
        <f>VLOOKUP(Table2[[#This Row],[500m Position]],Races!$F$3:$G$30,2,0)</f>
        <v>17</v>
      </c>
      <c r="AR421" s="280">
        <v>56.17</v>
      </c>
      <c r="AS421" s="11">
        <v>6</v>
      </c>
      <c r="AT421" s="37">
        <f>VLOOKUP(Table2[[#This Row],[200m Position Race 4]],Races!$F$3:$G$30,2,0)</f>
        <v>15</v>
      </c>
      <c r="AU421" s="269" t="s">
        <v>424</v>
      </c>
      <c r="AV421" s="37"/>
      <c r="AW421" s="11"/>
      <c r="AX421" s="11">
        <f>Table2[[#This Row],[100m Points Race 4 ]]+Table2[[#This Row],[200m Points Race 4]]+Table2[[#This Row],[500m Points]]</f>
        <v>32</v>
      </c>
      <c r="AY421" s="11">
        <v>11</v>
      </c>
      <c r="AZ421" s="11">
        <f>VLOOKUP(Table2[[#This Row],[Total Position Race 4]],Races!$F$3:$G$30,2,0)</f>
        <v>10</v>
      </c>
      <c r="BA421" s="37"/>
      <c r="BB421" s="37"/>
      <c r="BC421" s="11"/>
      <c r="BD421" s="37"/>
      <c r="BE421" s="11"/>
      <c r="BF421" s="37"/>
      <c r="BG421" s="11"/>
      <c r="BH421" s="37"/>
      <c r="BI421" s="11"/>
      <c r="BJ421" s="37"/>
      <c r="BK421" s="11"/>
      <c r="BL421" s="37"/>
      <c r="BM421" s="11"/>
      <c r="BN421" s="37"/>
      <c r="BO421" s="11"/>
      <c r="BP421" s="37"/>
      <c r="BQ421" s="11"/>
      <c r="BR421" s="37"/>
      <c r="BS421" s="11"/>
      <c r="BT421" s="37"/>
      <c r="BU421" s="11"/>
      <c r="BV42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0</v>
      </c>
      <c r="BW421" s="9">
        <f>Table2[[#This Row],[Final Points race 1]]+Table2[[#This Row],[Final Points race 2]]+Table2[[#This Row],[Final POINTS Race 4 ]]+Table2[[#This Row],[Final POINTS Race 5]]+Table2[[#This Row],[Final POINTS Race 6]]</f>
        <v>10</v>
      </c>
      <c r="BX421" s="9" t="e">
        <f>SMALL(#REF!,1)</f>
        <v>#REF!</v>
      </c>
      <c r="BY421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421" s="9">
        <f>IF(Table2[[#This Row],[Races completed]]=$BZ$1,Table2[[#This Row],[Total Points 2018]]-Table2[[#This Row],[Lowest]],Table2[[#This Row],[Total Points 2018]])</f>
        <v>10</v>
      </c>
      <c r="CD421" s="42"/>
    </row>
    <row r="422" spans="1:82" ht="16.5" hidden="1" customHeight="1" thickBot="1">
      <c r="A422" s="10">
        <v>18</v>
      </c>
      <c r="B422" s="6" t="s">
        <v>9</v>
      </c>
      <c r="C422" s="185" t="s">
        <v>171</v>
      </c>
      <c r="D422" s="19">
        <v>36437</v>
      </c>
      <c r="E422" s="92"/>
      <c r="F422" s="41" t="s">
        <v>389</v>
      </c>
      <c r="G422" s="10" t="s">
        <v>13</v>
      </c>
      <c r="H422" s="191"/>
      <c r="I422" s="93" t="e">
        <f>VLOOKUP(Table2[[#This Row],[GCU Number]],'race 5'!$B$2:$G$48,1,0)</f>
        <v>#N/A</v>
      </c>
      <c r="J422" s="11"/>
      <c r="K422" s="37"/>
      <c r="L422" s="11"/>
      <c r="M422" s="11" t="e">
        <f>VLOOKUP(Table2[[#This Row],[LD Place Race1]],Races!$F$3:$G$30,2,0)</f>
        <v>#N/A</v>
      </c>
      <c r="N422" s="11"/>
      <c r="O422" s="11"/>
      <c r="P422" s="11" t="e">
        <f>VLOOKUP(Table2[[#This Row],[500m Place Race1]],Races!$F$3:$G$30,2,0)</f>
        <v>#N/A</v>
      </c>
      <c r="Q422" s="37"/>
      <c r="R422" s="11"/>
      <c r="S422" s="11" t="e">
        <f>VLOOKUP(Table2[[#This Row],[200m Place Race1]],Races!$F$3:$G$30,2,0)</f>
        <v>#N/A</v>
      </c>
      <c r="T422" s="37" t="e">
        <f>Table2[[#This Row],[200m Points1]]+Table2[[#This Row],[500m Points 1]]+Table2[[#This Row],[LD Points1]]</f>
        <v>#N/A</v>
      </c>
      <c r="U422" s="11"/>
      <c r="V422" s="8"/>
      <c r="W422" s="37"/>
      <c r="X422" s="11"/>
      <c r="Y422" s="7" t="e">
        <f>VLOOKUP(Table2[[#This Row],[LD Place Race 2]],Races!$F$3:$G$30,2,0)</f>
        <v>#N/A</v>
      </c>
      <c r="Z422" s="37"/>
      <c r="AA422" s="11"/>
      <c r="AB422" s="7" t="e">
        <f>VLOOKUP(Table2[[#This Row],[500m Place Race 2]],Races!$F$3:$G$30,2,0)</f>
        <v>#N/A</v>
      </c>
      <c r="AC422" s="37"/>
      <c r="AD422" s="11"/>
      <c r="AE422" s="7" t="e">
        <f>VLOOKUP(Table2[[#This Row],[200m Race 2 Place]],Races!$F$3:$G$30,2,0)</f>
        <v>#N/A</v>
      </c>
      <c r="AF422" s="11"/>
      <c r="AG422" s="37"/>
      <c r="AH422" s="11" t="e">
        <f>VLOOKUP(Table2[[#This Row],[100m Place Race 2]],Races!$F$3:$G$30,2,0)</f>
        <v>#N/A</v>
      </c>
      <c r="AI422" s="11" t="e">
        <f>Table2[[#This Row],[100m POINTS Race 2]]+Table2[[#This Row],[200m POINTS RACE 2]]+Table2[[#This Row],[500m Points Race 2]]+Table2[[#This Row],[LD Points Race 2]]</f>
        <v>#N/A</v>
      </c>
      <c r="AJ422" s="11"/>
      <c r="AK422" s="11"/>
      <c r="AL422" s="37"/>
      <c r="AM422" s="11"/>
      <c r="AN422" s="37"/>
      <c r="AO422" s="11"/>
      <c r="AP422" s="37"/>
      <c r="AQ422" s="11" t="e">
        <f>VLOOKUP(Table2[[#This Row],[500m Position]],Races!$F$3:$G$30,2,0)</f>
        <v>#N/A</v>
      </c>
      <c r="AR422" s="37"/>
      <c r="AS422" s="11"/>
      <c r="AT422" s="37" t="e">
        <f>VLOOKUP(Table2[[#This Row],[200m Position Race 4]],Races!$F$3:$G$30,2,0)</f>
        <v>#N/A</v>
      </c>
      <c r="AU422" s="11"/>
      <c r="AV422" s="37"/>
      <c r="AW422" s="11" t="e">
        <f>VLOOKUP(Table2[[#This Row],[100m Position Race 4 ]],Races!$F$3:$G$30,2,0)</f>
        <v>#N/A</v>
      </c>
      <c r="AX422" s="11" t="e">
        <f>Table2[[#This Row],[100m Points Race 4 ]]+Table2[[#This Row],[200m Points Race 4]]+Table2[[#This Row],[500m Points]]</f>
        <v>#N/A</v>
      </c>
      <c r="AY422" s="11"/>
      <c r="AZ422" s="11"/>
      <c r="BA422" s="37"/>
      <c r="BB422" s="37"/>
      <c r="BC422" s="11"/>
      <c r="BD422" s="37"/>
      <c r="BE422" s="11"/>
      <c r="BF422" s="37"/>
      <c r="BG422" s="11"/>
      <c r="BH422" s="37"/>
      <c r="BI422" s="11"/>
      <c r="BJ422" s="37"/>
      <c r="BK422" s="11"/>
      <c r="BL422" s="37"/>
      <c r="BM422" s="11"/>
      <c r="BN422" s="37"/>
      <c r="BO422" s="11"/>
      <c r="BP422" s="37"/>
      <c r="BQ422" s="11"/>
      <c r="BR422" s="37"/>
      <c r="BS422" s="11"/>
      <c r="BT422" s="37"/>
      <c r="BU422" s="11"/>
      <c r="BV42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22" s="9">
        <f>Table2[[#This Row],[Final Points race 1]]+Table2[[#This Row],[Final Points race 2]]+Table2[[#This Row],[Final POINTS Race 4 ]]+Table2[[#This Row],[Final POINTS Race 5]]+Table2[[#This Row],[Final POINTS Race 6]]</f>
        <v>0</v>
      </c>
      <c r="BX4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2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22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22" s="42"/>
    </row>
    <row r="423" spans="1:82" ht="16.5" customHeight="1" thickBot="1">
      <c r="A423" s="10">
        <v>18</v>
      </c>
      <c r="B423" s="6" t="s">
        <v>9</v>
      </c>
      <c r="C423" s="334" t="s">
        <v>2007</v>
      </c>
      <c r="D423" s="19"/>
      <c r="E423" s="62"/>
      <c r="F423" s="64"/>
      <c r="G423" s="28" t="s">
        <v>44</v>
      </c>
      <c r="H423" s="191"/>
      <c r="I423" s="93"/>
      <c r="J423" s="11"/>
      <c r="K423" s="297"/>
      <c r="L423" s="126"/>
      <c r="M423" s="126"/>
      <c r="N423" s="11"/>
      <c r="O423" s="11"/>
      <c r="P423" s="11"/>
      <c r="Q423" s="297"/>
      <c r="R423" s="126"/>
      <c r="S423" s="126"/>
      <c r="T423" s="391"/>
      <c r="U423" s="126"/>
      <c r="V423" s="298"/>
      <c r="W423" s="391"/>
      <c r="X423" s="126"/>
      <c r="Y423" s="298"/>
      <c r="Z423" s="391"/>
      <c r="AA423" s="126"/>
      <c r="AB423" s="298"/>
      <c r="AC423" s="391"/>
      <c r="AD423" s="126"/>
      <c r="AE423" s="298"/>
      <c r="AF423" s="126"/>
      <c r="AG423" s="391"/>
      <c r="AH423" s="126"/>
      <c r="AI423" s="11"/>
      <c r="AJ423" s="11"/>
      <c r="AK423" s="127"/>
      <c r="AL423" s="391"/>
      <c r="AM423" s="126"/>
      <c r="AN423" s="391"/>
      <c r="AO423" s="126"/>
      <c r="AP423" s="391"/>
      <c r="AQ423" s="126"/>
      <c r="AR423" s="391"/>
      <c r="AS423" s="126"/>
      <c r="AT423" s="391"/>
      <c r="AU423" s="126"/>
      <c r="AV423" s="391"/>
      <c r="AW423" s="126"/>
      <c r="AX423" s="11"/>
      <c r="AY423" s="11"/>
      <c r="AZ423" s="11"/>
      <c r="BA423" s="391"/>
      <c r="BB423" s="391"/>
      <c r="BC423" s="126"/>
      <c r="BD423" s="37" t="s">
        <v>2045</v>
      </c>
      <c r="BE423" s="126">
        <v>3</v>
      </c>
      <c r="BF423" s="391">
        <f>VLOOKUP(Table2[[#This Row],[Total Position Race 6]],Races!$F$3:$G$30,2,0)</f>
        <v>19</v>
      </c>
      <c r="BG423" s="126"/>
      <c r="BH423" s="391"/>
      <c r="BI423" s="126"/>
      <c r="BJ423" s="391"/>
      <c r="BK423" s="126"/>
      <c r="BL423" s="391"/>
      <c r="BM423" s="126"/>
      <c r="BN423" s="391"/>
      <c r="BO423" s="126"/>
      <c r="BP423" s="37"/>
      <c r="BQ423" s="11"/>
      <c r="BR423" s="37"/>
      <c r="BS423" s="11"/>
      <c r="BT423" s="37"/>
      <c r="BU423" s="11"/>
      <c r="BV423" s="127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10]])</f>
        <v>1</v>
      </c>
      <c r="BW423" s="127">
        <f>Table2[[#This Row],[Final Points race 1]]+Table2[[#This Row],[Final Points race 2]]+Table2[[#This Row],[Final POINTS Race 4 ]]+Table2[[#This Row],[Final POINTS Race 5]]+Table2[[#This Row],[Final POINTS Race 6]]</f>
        <v>19</v>
      </c>
      <c r="BX423" s="9" t="e">
        <f>SMALL(#REF!,1)</f>
        <v>#REF!</v>
      </c>
      <c r="BY423" s="9">
        <f>IFERROR(SMALL(([1]!Table2[[#This Row],[SCHOOL LEAGUE POINTS 1]],[1]!Table2[[#This Row],[SCHOOL LEAGUE POINTS RACE 2]],[1]!Table2[[#This Row],[SCHOOL LEAGUE POINTS RACE 3 (Total)]],[1]!Table2[[#This Row],[SCHOOL LEAGUE POINTS RACE 4]],[1]!Table2[[#This Row],[SCHOOL LEAGUE POINTS RACE 5]],[1]!Table2[[#This Row],[SCHOOL LEAGUE POINTS RACE 6]],[1]!Table2[[#This Row],[SCHOOL LEAGUE POINTS RACE 7]],[1]!Table2[[#This Row],[SCHOOL LEAGUE POINTS RACE 8]]),2),0)</f>
        <v>0</v>
      </c>
      <c r="BZ423" s="9">
        <f>IF(Table2[[#This Row],[Races completed]]=$BZ$1,Table2[[#This Row],[Total Points 2018]]-Table2[[#This Row],[Lowest]],Table2[[#This Row],[Total Points 2018]])</f>
        <v>19</v>
      </c>
      <c r="CD423" s="42"/>
    </row>
    <row r="424" spans="1:82" ht="16.5" customHeight="1" thickBot="1">
      <c r="A424" s="10">
        <v>18</v>
      </c>
      <c r="B424" s="6" t="s">
        <v>9</v>
      </c>
      <c r="C424" s="185" t="s">
        <v>62</v>
      </c>
      <c r="D424" s="19">
        <v>36918</v>
      </c>
      <c r="E424" s="62" t="s">
        <v>76</v>
      </c>
      <c r="F424" s="193" t="s">
        <v>739</v>
      </c>
      <c r="G424" s="10" t="s">
        <v>11</v>
      </c>
      <c r="H424" s="201">
        <v>10608</v>
      </c>
      <c r="I424" s="93">
        <f>VLOOKUP(Table2[[#This Row],[GCU Number]],'race 5'!$B$2:$G$48,1,0)</f>
        <v>10608</v>
      </c>
      <c r="J424" s="11">
        <v>185</v>
      </c>
      <c r="K424" s="11" t="s">
        <v>819</v>
      </c>
      <c r="L424" s="11">
        <v>1</v>
      </c>
      <c r="M424" s="11">
        <f>VLOOKUP(Table2[[#This Row],[LD Place Race1]],Races!$F$3:$G$30,2,0)</f>
        <v>26</v>
      </c>
      <c r="N424" s="11" t="s">
        <v>886</v>
      </c>
      <c r="O424" s="11">
        <v>2</v>
      </c>
      <c r="P424" s="11">
        <f>VLOOKUP(Table2[[#This Row],[500m Place Race1]],Races!$F$3:$G$30,2,0)</f>
        <v>22</v>
      </c>
      <c r="Q424" s="269">
        <v>45.58</v>
      </c>
      <c r="R424" s="11">
        <v>1</v>
      </c>
      <c r="S424" s="11">
        <f>VLOOKUP(Table2[[#This Row],[200m Place Race1]],Races!$F$3:$G$30,2,0)</f>
        <v>26</v>
      </c>
      <c r="T424" s="11">
        <f>Table2[[#This Row],[200m Points1]]+Table2[[#This Row],[500m Points 1]]+Table2[[#This Row],[LD Points1]]</f>
        <v>74</v>
      </c>
      <c r="U424" s="11">
        <v>1</v>
      </c>
      <c r="V424" s="8">
        <f>VLOOKUP(Table2[[#This Row],[Final Place RACE 1]],Races!$F$3:$G$28,2,0)</f>
        <v>26</v>
      </c>
      <c r="W424" s="37" t="s">
        <v>1271</v>
      </c>
      <c r="X424" s="11">
        <v>1</v>
      </c>
      <c r="Y424" s="7">
        <f>VLOOKUP(Table2[[#This Row],[LD Place Race 2]],Races!$F$3:$G$30,2,0)</f>
        <v>26</v>
      </c>
      <c r="Z424" s="37" t="s">
        <v>1414</v>
      </c>
      <c r="AA424" s="11">
        <v>1</v>
      </c>
      <c r="AB424" s="7">
        <f>VLOOKUP(Table2[[#This Row],[500m Place Race 2]],Races!$F$3:$G$30,2,0)</f>
        <v>26</v>
      </c>
      <c r="AC424" s="280">
        <v>42.53</v>
      </c>
      <c r="AD424" s="11">
        <v>1</v>
      </c>
      <c r="AE424" s="7">
        <f>VLOOKUP(Table2[[#This Row],[200m Race 2 Place]],Races!$F$3:$G$30,2,0)</f>
        <v>26</v>
      </c>
      <c r="AF424" s="300">
        <v>19.68</v>
      </c>
      <c r="AG424" s="37">
        <v>1</v>
      </c>
      <c r="AH424" s="11">
        <f>VLOOKUP(Table2[[#This Row],[100m Place Race 2]],Races!$F$3:$G$30,2,0)</f>
        <v>26</v>
      </c>
      <c r="AI424" s="11">
        <f>Table2[[#This Row],[100m POINTS Race 2]]+Table2[[#This Row],[200m POINTS RACE 2]]+Table2[[#This Row],[500m Points Race 2]]+Table2[[#This Row],[LD Points Race 2]]</f>
        <v>104</v>
      </c>
      <c r="AJ424" s="11">
        <v>1</v>
      </c>
      <c r="AK424" s="11">
        <f>VLOOKUP(Table2[[#This Row],[Race 2 Overall Position]],Races!$F$3:$G$30,2,0)</f>
        <v>26</v>
      </c>
      <c r="AL424" s="11"/>
      <c r="AM424" s="11"/>
      <c r="AN424" s="11"/>
      <c r="AO424" s="11" t="s">
        <v>1671</v>
      </c>
      <c r="AP424" s="11">
        <v>1</v>
      </c>
      <c r="AQ424" s="11">
        <f>VLOOKUP(Table2[[#This Row],[500m Position]],Races!$F$3:$G$30,2,0)</f>
        <v>26</v>
      </c>
      <c r="AR424" s="269">
        <v>51.13</v>
      </c>
      <c r="AS424" s="11">
        <v>1</v>
      </c>
      <c r="AT424" s="11">
        <f>VLOOKUP(Table2[[#This Row],[200m Position Race 4]],Races!$F$3:$G$30,2,0)</f>
        <v>26</v>
      </c>
      <c r="AU424" s="269">
        <v>24.75</v>
      </c>
      <c r="AV424" s="11">
        <v>1</v>
      </c>
      <c r="AW424" s="11">
        <f>VLOOKUP(Table2[[#This Row],[100m Position Race 4 ]],Races!$F$3:$G$30,2,0)</f>
        <v>26</v>
      </c>
      <c r="AX424" s="11">
        <f>Table2[[#This Row],[100m Points Race 4 ]]+Table2[[#This Row],[200m Points Race 4]]+Table2[[#This Row],[500m Points]]</f>
        <v>78</v>
      </c>
      <c r="AY424" s="11">
        <v>1</v>
      </c>
      <c r="AZ424" s="11">
        <f>VLOOKUP(Table2[[#This Row],[Total Position Race 4]],Races!$F$3:$G$30,2,0)</f>
        <v>26</v>
      </c>
      <c r="BA424" s="11" t="s">
        <v>1960</v>
      </c>
      <c r="BB424" s="11">
        <v>1</v>
      </c>
      <c r="BC424" s="11">
        <f>VLOOKUP(Table2[[#This Row],[Total Position Race 5]],Races!$F$3:$G$30,2,0)</f>
        <v>26</v>
      </c>
      <c r="BD424" s="11"/>
      <c r="BE424" s="11">
        <v>3</v>
      </c>
      <c r="BF424" s="11">
        <f>VLOOKUP(Table2[[#This Row],[Total Position Race 6]],Races!$F$3:$G$30,2,0)</f>
        <v>19</v>
      </c>
      <c r="BG424" s="11"/>
      <c r="BH424" s="11"/>
      <c r="BI424" s="11"/>
      <c r="BJ424" s="11"/>
      <c r="BK424" s="11"/>
      <c r="BL424" s="11"/>
      <c r="BM424" s="11"/>
      <c r="BN424" s="11"/>
      <c r="BO424" s="11"/>
      <c r="BP424" s="11"/>
      <c r="BQ424" s="11"/>
      <c r="BR424" s="11"/>
      <c r="BS424" s="11"/>
      <c r="BT424" s="11"/>
      <c r="BU424" s="11"/>
      <c r="BV42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424" s="9">
        <f>Table2[[#This Row],[Final Points race 1]]+Table2[[#This Row],[Final Points race 2]]+Table2[[#This Row],[Final POINTS Race 4 ]]+Table2[[#This Row],[Final POINTS Race 5]]+Table2[[#This Row],[Final POINTS Race 6]]</f>
        <v>123</v>
      </c>
      <c r="BX4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2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24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123</v>
      </c>
      <c r="CD424" s="42"/>
    </row>
    <row r="425" spans="1:82" ht="16.5" hidden="1" customHeight="1" thickBot="1">
      <c r="A425" s="10">
        <v>18</v>
      </c>
      <c r="B425" s="6" t="s">
        <v>9</v>
      </c>
      <c r="C425" s="185" t="s">
        <v>81</v>
      </c>
      <c r="D425" s="19">
        <v>36411</v>
      </c>
      <c r="E425" s="92" t="s">
        <v>76</v>
      </c>
      <c r="F425" s="41" t="s">
        <v>78</v>
      </c>
      <c r="G425" s="28" t="s">
        <v>686</v>
      </c>
      <c r="H425" s="191"/>
      <c r="I425" s="93" t="e">
        <f>VLOOKUP(Table2[[#This Row],[GCU Number]],'race 5'!$B$2:$G$48,1,0)</f>
        <v>#N/A</v>
      </c>
      <c r="J425" s="11"/>
      <c r="K425" s="37"/>
      <c r="L425" s="11"/>
      <c r="M425" s="11" t="e">
        <f>VLOOKUP(Table2[[#This Row],[LD Place Race1]],Races!$F$3:$G$30,2,0)</f>
        <v>#N/A</v>
      </c>
      <c r="N425" s="11"/>
      <c r="O425" s="11"/>
      <c r="P425" s="11" t="e">
        <f>VLOOKUP(Table2[[#This Row],[500m Place Race1]],Races!$F$3:$G$30,2,0)</f>
        <v>#N/A</v>
      </c>
      <c r="Q425" s="37"/>
      <c r="R425" s="11"/>
      <c r="S425" s="11" t="e">
        <f>VLOOKUP(Table2[[#This Row],[200m Place Race1]],Races!$F$3:$G$30,2,0)</f>
        <v>#N/A</v>
      </c>
      <c r="T425" s="37" t="e">
        <f>Table2[[#This Row],[200m Points1]]+Table2[[#This Row],[500m Points 1]]+Table2[[#This Row],[LD Points1]]</f>
        <v>#N/A</v>
      </c>
      <c r="U425" s="11"/>
      <c r="V425" s="8"/>
      <c r="W425" s="37"/>
      <c r="X425" s="11"/>
      <c r="Y425" s="7" t="e">
        <f>VLOOKUP(Table2[[#This Row],[LD Place Race 2]],Races!$F$3:$G$30,2,0)</f>
        <v>#N/A</v>
      </c>
      <c r="Z425" s="37"/>
      <c r="AA425" s="11"/>
      <c r="AB425" s="7" t="e">
        <f>VLOOKUP(Table2[[#This Row],[500m Place Race 2]],Races!$F$3:$G$30,2,0)</f>
        <v>#N/A</v>
      </c>
      <c r="AC425" s="37"/>
      <c r="AD425" s="11"/>
      <c r="AE425" s="7" t="e">
        <f>VLOOKUP(Table2[[#This Row],[200m Race 2 Place]],Races!$F$3:$G$30,2,0)</f>
        <v>#N/A</v>
      </c>
      <c r="AF425" s="11"/>
      <c r="AG425" s="37"/>
      <c r="AH425" s="11" t="e">
        <f>VLOOKUP(Table2[[#This Row],[100m Place Race 2]],Races!$F$3:$G$30,2,0)</f>
        <v>#N/A</v>
      </c>
      <c r="AI425" s="11" t="e">
        <f>Table2[[#This Row],[100m POINTS Race 2]]+Table2[[#This Row],[200m POINTS RACE 2]]+Table2[[#This Row],[500m Points Race 2]]+Table2[[#This Row],[LD Points Race 2]]</f>
        <v>#N/A</v>
      </c>
      <c r="AJ425" s="11"/>
      <c r="AK425" s="11"/>
      <c r="AL425" s="37"/>
      <c r="AM425" s="11"/>
      <c r="AN425" s="37"/>
      <c r="AO425" s="11"/>
      <c r="AP425" s="37"/>
      <c r="AQ425" s="11" t="e">
        <f>VLOOKUP(Table2[[#This Row],[500m Position]],Races!$F$3:$G$30,2,0)</f>
        <v>#N/A</v>
      </c>
      <c r="AR425" s="37"/>
      <c r="AS425" s="11"/>
      <c r="AT425" s="37" t="e">
        <f>VLOOKUP(Table2[[#This Row],[200m Position Race 4]],Races!$F$3:$G$30,2,0)</f>
        <v>#N/A</v>
      </c>
      <c r="AU425" s="11"/>
      <c r="AV425" s="37"/>
      <c r="AW425" s="11" t="e">
        <f>VLOOKUP(Table2[[#This Row],[100m Position Race 4 ]],Races!$F$3:$G$30,2,0)</f>
        <v>#N/A</v>
      </c>
      <c r="AX425" s="11" t="e">
        <f>Table2[[#This Row],[100m Points Race 4 ]]+Table2[[#This Row],[200m Points Race 4]]+Table2[[#This Row],[500m Points]]</f>
        <v>#N/A</v>
      </c>
      <c r="AY425" s="11"/>
      <c r="AZ425" s="11"/>
      <c r="BA425" s="37"/>
      <c r="BB425" s="37"/>
      <c r="BC425" s="11"/>
      <c r="BD425" s="37"/>
      <c r="BE425" s="11"/>
      <c r="BF425" s="37"/>
      <c r="BG425" s="11"/>
      <c r="BH425" s="37"/>
      <c r="BI425" s="11"/>
      <c r="BJ425" s="37"/>
      <c r="BK425" s="11"/>
      <c r="BL425" s="37"/>
      <c r="BM425" s="11"/>
      <c r="BN425" s="37"/>
      <c r="BO425" s="11"/>
      <c r="BP425" s="37"/>
      <c r="BQ425" s="11"/>
      <c r="BR425" s="37"/>
      <c r="BS425" s="11"/>
      <c r="BT425" s="37"/>
      <c r="BU425" s="11"/>
      <c r="BV42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25" s="9">
        <f>Table2[[#This Row],[Final Points race 1]]+Table2[[#This Row],[Final Points race 2]]+Table2[[#This Row],[Final POINTS Race 4 ]]+Table2[[#This Row],[Final POINTS Race 5]]+Table2[[#This Row],[Final POINTS Race 6]]</f>
        <v>0</v>
      </c>
      <c r="BX42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2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25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25" s="42"/>
    </row>
    <row r="426" spans="1:82" ht="16.5" hidden="1" customHeight="1" thickBot="1">
      <c r="A426" s="10">
        <v>18</v>
      </c>
      <c r="B426" s="6" t="s">
        <v>9</v>
      </c>
      <c r="C426" s="185" t="s">
        <v>190</v>
      </c>
      <c r="D426" s="19"/>
      <c r="E426" s="62" t="s">
        <v>76</v>
      </c>
      <c r="F426" s="64" t="s">
        <v>76</v>
      </c>
      <c r="G426" s="29" t="s">
        <v>76</v>
      </c>
      <c r="H426" s="191"/>
      <c r="I426" s="93" t="e">
        <f>VLOOKUP(Table2[[#This Row],[GCU Number]],'race 5'!$B$2:$G$48,1,0)</f>
        <v>#N/A</v>
      </c>
      <c r="J426" s="11"/>
      <c r="K426" s="37"/>
      <c r="L426" s="11"/>
      <c r="M426" s="11" t="e">
        <f>VLOOKUP(Table2[[#This Row],[LD Place Race1]],Races!$F$3:$G$30,2,0)</f>
        <v>#N/A</v>
      </c>
      <c r="N426" s="11"/>
      <c r="O426" s="11"/>
      <c r="P426" s="11" t="e">
        <f>VLOOKUP(Table2[[#This Row],[500m Place Race1]],Races!$F$3:$G$30,2,0)</f>
        <v>#N/A</v>
      </c>
      <c r="Q426" s="37"/>
      <c r="R426" s="11"/>
      <c r="S426" s="11" t="e">
        <f>VLOOKUP(Table2[[#This Row],[200m Place Race1]],Races!$F$3:$G$30,2,0)</f>
        <v>#N/A</v>
      </c>
      <c r="T426" s="37" t="e">
        <f>Table2[[#This Row],[200m Points1]]+Table2[[#This Row],[500m Points 1]]+Table2[[#This Row],[LD Points1]]</f>
        <v>#N/A</v>
      </c>
      <c r="U426" s="11"/>
      <c r="V426" s="8"/>
      <c r="W426" s="37"/>
      <c r="X426" s="11"/>
      <c r="Y426" s="8" t="e">
        <f>VLOOKUP(Table2[[#This Row],[LD Place Race 2]],Races!$F$3:$G$30,2,0)</f>
        <v>#N/A</v>
      </c>
      <c r="Z426" s="37"/>
      <c r="AA426" s="11"/>
      <c r="AB426" s="8" t="e">
        <f>VLOOKUP(Table2[[#This Row],[500m Place Race 2]],Races!$F$3:$G$30,2,0)</f>
        <v>#N/A</v>
      </c>
      <c r="AC426" s="37"/>
      <c r="AD426" s="11"/>
      <c r="AE426" s="8" t="e">
        <f>VLOOKUP(Table2[[#This Row],[200m Race 2 Place]],Races!$F$3:$G$30,2,0)</f>
        <v>#N/A</v>
      </c>
      <c r="AF426" s="9"/>
      <c r="AG426" s="37"/>
      <c r="AH426" s="11" t="e">
        <f>VLOOKUP(Table2[[#This Row],[100m Place Race 2]],Races!$F$3:$G$30,2,0)</f>
        <v>#N/A</v>
      </c>
      <c r="AI426" s="11" t="e">
        <f>Table2[[#This Row],[100m POINTS Race 2]]+Table2[[#This Row],[200m POINTS RACE 2]]+Table2[[#This Row],[500m Points Race 2]]+Table2[[#This Row],[LD Points Race 2]]</f>
        <v>#N/A</v>
      </c>
      <c r="AJ426" s="11"/>
      <c r="AK426" s="9"/>
      <c r="AL426" s="37"/>
      <c r="AM426" s="11"/>
      <c r="AN426" s="37"/>
      <c r="AO426" s="11"/>
      <c r="AP426" s="37"/>
      <c r="AQ426" s="11" t="e">
        <f>VLOOKUP(Table2[[#This Row],[500m Position]],Races!$F$3:$G$30,2,0)</f>
        <v>#N/A</v>
      </c>
      <c r="AR426" s="37"/>
      <c r="AS426" s="11"/>
      <c r="AT426" s="37" t="e">
        <f>VLOOKUP(Table2[[#This Row],[200m Position Race 4]],Races!$F$3:$G$30,2,0)</f>
        <v>#N/A</v>
      </c>
      <c r="AU426" s="11"/>
      <c r="AV426" s="37"/>
      <c r="AW426" s="11" t="e">
        <f>VLOOKUP(Table2[[#This Row],[100m Position Race 4 ]],Races!$F$3:$G$30,2,0)</f>
        <v>#N/A</v>
      </c>
      <c r="AX426" s="11" t="e">
        <f>Table2[[#This Row],[100m Points Race 4 ]]+Table2[[#This Row],[200m Points Race 4]]+Table2[[#This Row],[500m Points]]</f>
        <v>#N/A</v>
      </c>
      <c r="AY426" s="11"/>
      <c r="AZ426" s="11"/>
      <c r="BA426" s="37"/>
      <c r="BB426" s="37"/>
      <c r="BC426" s="11"/>
      <c r="BD426" s="37"/>
      <c r="BE426" s="11"/>
      <c r="BF426" s="37"/>
      <c r="BG426" s="11"/>
      <c r="BH426" s="37"/>
      <c r="BI426" s="11"/>
      <c r="BJ426" s="37"/>
      <c r="BK426" s="11"/>
      <c r="BL426" s="37"/>
      <c r="BM426" s="11"/>
      <c r="BN426" s="37"/>
      <c r="BO426" s="11"/>
      <c r="BP426" s="37"/>
      <c r="BQ426" s="11"/>
      <c r="BR426" s="37"/>
      <c r="BS426" s="11"/>
      <c r="BT426" s="37"/>
      <c r="BU426" s="11"/>
      <c r="BV42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26" s="9">
        <f>Table2[[#This Row],[Final Points race 1]]+Table2[[#This Row],[Final Points race 2]]+Table2[[#This Row],[Final POINTS Race 4 ]]+Table2[[#This Row],[Final POINTS Race 5]]+Table2[[#This Row],[Final POINTS Race 6]]</f>
        <v>0</v>
      </c>
      <c r="BX4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2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26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26" s="42"/>
    </row>
    <row r="427" spans="1:82" ht="16.5" hidden="1" customHeight="1" thickBot="1">
      <c r="A427" s="10">
        <v>18</v>
      </c>
      <c r="B427" s="6" t="s">
        <v>9</v>
      </c>
      <c r="C427" s="185" t="s">
        <v>224</v>
      </c>
      <c r="D427" s="19"/>
      <c r="E427" s="92" t="s">
        <v>76</v>
      </c>
      <c r="F427" s="41" t="s">
        <v>152</v>
      </c>
      <c r="G427" s="28" t="s">
        <v>18</v>
      </c>
      <c r="H427" s="191"/>
      <c r="I427" s="93" t="e">
        <f>VLOOKUP(Table2[[#This Row],[GCU Number]],'race 5'!$B$2:$G$48,1,0)</f>
        <v>#N/A</v>
      </c>
      <c r="J427" s="11"/>
      <c r="K427" s="37"/>
      <c r="L427" s="11"/>
      <c r="M427" s="11" t="e">
        <f>VLOOKUP(Table2[[#This Row],[LD Place Race1]],Races!$F$3:$G$30,2,0)</f>
        <v>#N/A</v>
      </c>
      <c r="N427" s="11"/>
      <c r="O427" s="11"/>
      <c r="P427" s="11" t="e">
        <f>VLOOKUP(Table2[[#This Row],[500m Place Race1]],Races!$F$3:$G$30,2,0)</f>
        <v>#N/A</v>
      </c>
      <c r="Q427" s="37"/>
      <c r="R427" s="11"/>
      <c r="S427" s="11" t="e">
        <f>VLOOKUP(Table2[[#This Row],[200m Place Race1]],Races!$F$3:$G$30,2,0)</f>
        <v>#N/A</v>
      </c>
      <c r="T427" s="37" t="e">
        <f>Table2[[#This Row],[200m Points1]]+Table2[[#This Row],[500m Points 1]]+Table2[[#This Row],[LD Points1]]</f>
        <v>#N/A</v>
      </c>
      <c r="U427" s="11"/>
      <c r="V427" s="8"/>
      <c r="W427" s="40"/>
      <c r="X427" s="7"/>
      <c r="Y427" s="11" t="e">
        <f>VLOOKUP(Table2[[#This Row],[LD Place Race 2]],Races!$F$3:$G$30,2,0)</f>
        <v>#N/A</v>
      </c>
      <c r="Z427" s="40"/>
      <c r="AA427" s="7"/>
      <c r="AB427" s="11" t="e">
        <f>VLOOKUP(Table2[[#This Row],[500m Place Race 2]],Races!$F$3:$G$30,2,0)</f>
        <v>#N/A</v>
      </c>
      <c r="AC427" s="40"/>
      <c r="AD427" s="7"/>
      <c r="AE427" s="11" t="e">
        <f>VLOOKUP(Table2[[#This Row],[200m Race 2 Place]],Races!$F$3:$G$30,2,0)</f>
        <v>#N/A</v>
      </c>
      <c r="AF427" s="11"/>
      <c r="AG427" s="40"/>
      <c r="AH427" s="11" t="e">
        <f>VLOOKUP(Table2[[#This Row],[100m Place Race 2]],Races!$F$3:$G$30,2,0)</f>
        <v>#N/A</v>
      </c>
      <c r="AI427" s="11" t="e">
        <f>Table2[[#This Row],[100m POINTS Race 2]]+Table2[[#This Row],[200m POINTS RACE 2]]+Table2[[#This Row],[500m Points Race 2]]+Table2[[#This Row],[LD Points Race 2]]</f>
        <v>#N/A</v>
      </c>
      <c r="AJ427" s="11"/>
      <c r="AK427" s="11"/>
      <c r="AL427" s="37"/>
      <c r="AM427" s="11"/>
      <c r="AN427" s="37"/>
      <c r="AO427" s="11"/>
      <c r="AP427" s="37"/>
      <c r="AQ427" s="11" t="e">
        <f>VLOOKUP(Table2[[#This Row],[500m Position]],Races!$F$3:$G$30,2,0)</f>
        <v>#N/A</v>
      </c>
      <c r="AR427" s="37"/>
      <c r="AS427" s="11"/>
      <c r="AT427" s="37" t="e">
        <f>VLOOKUP(Table2[[#This Row],[200m Position Race 4]],Races!$F$3:$G$30,2,0)</f>
        <v>#N/A</v>
      </c>
      <c r="AU427" s="11"/>
      <c r="AV427" s="37"/>
      <c r="AW427" s="11" t="e">
        <f>VLOOKUP(Table2[[#This Row],[100m Position Race 4 ]],Races!$F$3:$G$30,2,0)</f>
        <v>#N/A</v>
      </c>
      <c r="AX427" s="11" t="e">
        <f>Table2[[#This Row],[100m Points Race 4 ]]+Table2[[#This Row],[200m Points Race 4]]+Table2[[#This Row],[500m Points]]</f>
        <v>#N/A</v>
      </c>
      <c r="AY427" s="11"/>
      <c r="AZ427" s="11"/>
      <c r="BA427" s="37"/>
      <c r="BB427" s="37"/>
      <c r="BC427" s="11"/>
      <c r="BD427" s="37"/>
      <c r="BE427" s="11"/>
      <c r="BF427" s="37"/>
      <c r="BG427" s="11"/>
      <c r="BH427" s="37"/>
      <c r="BI427" s="11"/>
      <c r="BJ427" s="37"/>
      <c r="BK427" s="11"/>
      <c r="BL427" s="37"/>
      <c r="BM427" s="11"/>
      <c r="BN427" s="37"/>
      <c r="BO427" s="11"/>
      <c r="BP427" s="37"/>
      <c r="BQ427" s="11"/>
      <c r="BR427" s="37"/>
      <c r="BS427" s="11"/>
      <c r="BT427" s="37"/>
      <c r="BU427" s="11"/>
      <c r="BV42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27" s="9">
        <f>Table2[[#This Row],[Final Points race 1]]+Table2[[#This Row],[Final Points race 2]]+Table2[[#This Row],[Final POINTS Race 4 ]]+Table2[[#This Row],[Final POINTS Race 5]]+Table2[[#This Row],[Final POINTS Race 6]]</f>
        <v>0</v>
      </c>
      <c r="BX42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2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27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27" s="42"/>
    </row>
    <row r="428" spans="1:82" ht="16.5" hidden="1" customHeight="1" thickBot="1">
      <c r="A428" s="10">
        <v>18</v>
      </c>
      <c r="B428" s="6" t="s">
        <v>9</v>
      </c>
      <c r="C428" s="185" t="s">
        <v>77</v>
      </c>
      <c r="D428" s="19">
        <v>36165</v>
      </c>
      <c r="E428" s="92" t="s">
        <v>76</v>
      </c>
      <c r="F428" s="41" t="s">
        <v>370</v>
      </c>
      <c r="G428" s="28" t="s">
        <v>686</v>
      </c>
      <c r="H428" s="191">
        <v>10538</v>
      </c>
      <c r="I428" s="93" t="e">
        <f>VLOOKUP(Table2[[#This Row],[GCU Number]],'race 5'!$B$2:$G$48,1,0)</f>
        <v>#N/A</v>
      </c>
      <c r="J428" s="11">
        <v>100</v>
      </c>
      <c r="K428" s="37"/>
      <c r="L428" s="11"/>
      <c r="M428" s="11" t="e">
        <f>VLOOKUP(Table2[[#This Row],[LD Place Race1]],Races!$F$3:$G$30,2,0)</f>
        <v>#N/A</v>
      </c>
      <c r="N428" s="11"/>
      <c r="O428" s="11"/>
      <c r="P428" s="11" t="e">
        <f>VLOOKUP(Table2[[#This Row],[500m Place Race1]],Races!$F$3:$G$30,2,0)</f>
        <v>#N/A</v>
      </c>
      <c r="Q428" s="37"/>
      <c r="R428" s="11"/>
      <c r="S428" s="11" t="e">
        <f>VLOOKUP(Table2[[#This Row],[200m Place Race1]],Races!$F$3:$G$30,2,0)</f>
        <v>#N/A</v>
      </c>
      <c r="T428" s="37" t="e">
        <f>Table2[[#This Row],[200m Points1]]+Table2[[#This Row],[500m Points 1]]+Table2[[#This Row],[LD Points1]]</f>
        <v>#N/A</v>
      </c>
      <c r="U428" s="11"/>
      <c r="V428" s="8"/>
      <c r="W428" s="37"/>
      <c r="X428" s="11"/>
      <c r="Y428" s="7" t="e">
        <f>VLOOKUP(Table2[[#This Row],[LD Place Race 2]],Races!$F$3:$G$30,2,0)</f>
        <v>#N/A</v>
      </c>
      <c r="Z428" s="37"/>
      <c r="AA428" s="11"/>
      <c r="AB428" s="7" t="e">
        <f>VLOOKUP(Table2[[#This Row],[500m Place Race 2]],Races!$F$3:$G$30,2,0)</f>
        <v>#N/A</v>
      </c>
      <c r="AC428" s="37"/>
      <c r="AD428" s="11"/>
      <c r="AE428" s="7" t="e">
        <f>VLOOKUP(Table2[[#This Row],[200m Race 2 Place]],Races!$F$3:$G$30,2,0)</f>
        <v>#N/A</v>
      </c>
      <c r="AF428" s="11"/>
      <c r="AG428" s="37"/>
      <c r="AH428" s="11" t="e">
        <f>VLOOKUP(Table2[[#This Row],[100m Place Race 2]],Races!$F$3:$G$30,2,0)</f>
        <v>#N/A</v>
      </c>
      <c r="AI428" s="11" t="e">
        <f>Table2[[#This Row],[100m POINTS Race 2]]+Table2[[#This Row],[200m POINTS RACE 2]]+Table2[[#This Row],[500m Points Race 2]]+Table2[[#This Row],[LD Points Race 2]]</f>
        <v>#N/A</v>
      </c>
      <c r="AJ428" s="11"/>
      <c r="AK428" s="11"/>
      <c r="AL428" s="37"/>
      <c r="AM428" s="11"/>
      <c r="AN428" s="37"/>
      <c r="AO428" s="11"/>
      <c r="AP428" s="37"/>
      <c r="AQ428" s="11" t="e">
        <f>VLOOKUP(Table2[[#This Row],[500m Position]],Races!$F$3:$G$30,2,0)</f>
        <v>#N/A</v>
      </c>
      <c r="AR428" s="37"/>
      <c r="AS428" s="11"/>
      <c r="AT428" s="37" t="e">
        <f>VLOOKUP(Table2[[#This Row],[200m Position Race 4]],Races!$F$3:$G$30,2,0)</f>
        <v>#N/A</v>
      </c>
      <c r="AU428" s="11"/>
      <c r="AV428" s="37"/>
      <c r="AW428" s="11" t="e">
        <f>VLOOKUP(Table2[[#This Row],[100m Position Race 4 ]],Races!$F$3:$G$30,2,0)</f>
        <v>#N/A</v>
      </c>
      <c r="AX428" s="11" t="e">
        <f>Table2[[#This Row],[100m Points Race 4 ]]+Table2[[#This Row],[200m Points Race 4]]+Table2[[#This Row],[500m Points]]</f>
        <v>#N/A</v>
      </c>
      <c r="AY428" s="11"/>
      <c r="AZ428" s="11"/>
      <c r="BA428" s="37"/>
      <c r="BB428" s="37"/>
      <c r="BC428" s="11"/>
      <c r="BD428" s="37"/>
      <c r="BE428" s="11"/>
      <c r="BF428" s="37"/>
      <c r="BG428" s="11"/>
      <c r="BH428" s="37"/>
      <c r="BI428" s="11"/>
      <c r="BJ428" s="37"/>
      <c r="BK428" s="11"/>
      <c r="BL428" s="37"/>
      <c r="BM428" s="11"/>
      <c r="BN428" s="37"/>
      <c r="BO428" s="11"/>
      <c r="BP428" s="37"/>
      <c r="BQ428" s="11"/>
      <c r="BR428" s="37"/>
      <c r="BS428" s="11"/>
      <c r="BT428" s="37"/>
      <c r="BU428" s="11"/>
      <c r="BV42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28" s="9">
        <f>Table2[[#This Row],[Final Points race 1]]+Table2[[#This Row],[Final Points race 2]]+Table2[[#This Row],[Final POINTS Race 4 ]]+Table2[[#This Row],[Final POINTS Race 5]]+Table2[[#This Row],[Final POINTS Race 6]]</f>
        <v>0</v>
      </c>
      <c r="BX42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2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2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28" s="42"/>
    </row>
    <row r="429" spans="1:82" ht="16.5" hidden="1" customHeight="1" thickBot="1">
      <c r="A429" s="10">
        <v>18</v>
      </c>
      <c r="B429" s="6" t="s">
        <v>9</v>
      </c>
      <c r="C429" s="185" t="s">
        <v>1615</v>
      </c>
      <c r="D429" s="19"/>
      <c r="E429" s="62"/>
      <c r="F429" s="64"/>
      <c r="G429" s="10" t="s">
        <v>686</v>
      </c>
      <c r="H429" s="201">
        <v>10563</v>
      </c>
      <c r="I429" s="93" t="e">
        <f>VLOOKUP(Table2[[#This Row],[GCU Number]],'race 5'!$B$2:$G$48,1,0)</f>
        <v>#N/A</v>
      </c>
      <c r="J429" s="11">
        <v>143</v>
      </c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8"/>
      <c r="W429" s="11"/>
      <c r="X429" s="11"/>
      <c r="Y429" s="7"/>
      <c r="Z429" s="11"/>
      <c r="AA429" s="11"/>
      <c r="AB429" s="7"/>
      <c r="AC429" s="11"/>
      <c r="AD429" s="11"/>
      <c r="AE429" s="7"/>
      <c r="AF429" s="11"/>
      <c r="AG429" s="11"/>
      <c r="AH429" s="11"/>
      <c r="AI429" s="11"/>
      <c r="AJ429" s="11"/>
      <c r="AK429" s="11"/>
      <c r="AL429" s="11"/>
      <c r="AM429" s="11"/>
      <c r="AN429" s="11"/>
      <c r="AO429" s="11" t="s">
        <v>1678</v>
      </c>
      <c r="AP429" s="11">
        <v>11</v>
      </c>
      <c r="AQ429" s="11">
        <f>VLOOKUP(Table2[[#This Row],[500m Position]],Races!$F$3:$G$30,2,0)</f>
        <v>10</v>
      </c>
      <c r="AR429" s="269" t="s">
        <v>1749</v>
      </c>
      <c r="AS429" s="11">
        <v>12</v>
      </c>
      <c r="AT429" s="11">
        <f>VLOOKUP(Table2[[#This Row],[200m Position Race 4]],Races!$F$3:$G$30,2,0)</f>
        <v>9</v>
      </c>
      <c r="AU429" s="269">
        <v>39.549999999999997</v>
      </c>
      <c r="AV429" s="11">
        <v>10</v>
      </c>
      <c r="AW429" s="11">
        <f>VLOOKUP(Table2[[#This Row],[100m Position Race 4 ]],Races!$F$3:$G$30,2,0)</f>
        <v>11</v>
      </c>
      <c r="AX429" s="11">
        <f>Table2[[#This Row],[100m Points Race 4 ]]+Table2[[#This Row],[200m Points Race 4]]+Table2[[#This Row],[500m Points]]</f>
        <v>30</v>
      </c>
      <c r="AY429" s="11">
        <v>12</v>
      </c>
      <c r="AZ429" s="11">
        <f>VLOOKUP(Table2[[#This Row],[Total Position Race 4]],Races!$F$3:$G$30,2,0)</f>
        <v>9</v>
      </c>
      <c r="BA429" s="11"/>
      <c r="BB429" s="11"/>
      <c r="BC429" s="11"/>
      <c r="BD429" s="11"/>
      <c r="BE429" s="11"/>
      <c r="BF429" s="11"/>
      <c r="BG429" s="11"/>
      <c r="BH429" s="11"/>
      <c r="BI429" s="11"/>
      <c r="BJ429" s="11"/>
      <c r="BK429" s="11"/>
      <c r="BL429" s="11"/>
      <c r="BM429" s="11"/>
      <c r="BN429" s="11"/>
      <c r="BO429" s="11"/>
      <c r="BP429" s="11"/>
      <c r="BQ429" s="11"/>
      <c r="BR429" s="11"/>
      <c r="BS429" s="11"/>
      <c r="BT429" s="11"/>
      <c r="BU429" s="11"/>
      <c r="BV429" s="9"/>
      <c r="BW429" s="9">
        <f>Table2[[#This Row],[Final Points race 1]]+Table2[[#This Row],[Final Points race 2]]+Table2[[#This Row],[Final POINTS Race 4 ]]+Table2[[#This Row],[Final POINTS Race 5]]+Table2[[#This Row],[Final POINTS Race 6]]</f>
        <v>9</v>
      </c>
      <c r="BX429" s="9"/>
      <c r="BY429" s="9"/>
      <c r="BZ429" s="9"/>
      <c r="CD429" s="42"/>
    </row>
    <row r="430" spans="1:82" ht="16.5" hidden="1" customHeight="1" thickBot="1">
      <c r="A430" s="10">
        <v>18</v>
      </c>
      <c r="B430" s="189" t="s">
        <v>9</v>
      </c>
      <c r="C430" s="185" t="s">
        <v>487</v>
      </c>
      <c r="D430" s="19">
        <v>36972</v>
      </c>
      <c r="E430" s="314" t="s">
        <v>76</v>
      </c>
      <c r="F430" s="291" t="s">
        <v>504</v>
      </c>
      <c r="G430" s="10" t="s">
        <v>24</v>
      </c>
      <c r="H430" s="202" t="s">
        <v>432</v>
      </c>
      <c r="I430" s="93" t="e">
        <f>VLOOKUP(Table2[[#This Row],[GCU Number]],'race 5'!$B$2:$G$48,1,0)</f>
        <v>#N/A</v>
      </c>
      <c r="J430" s="11">
        <v>154</v>
      </c>
      <c r="K430" s="79"/>
      <c r="L430" s="11"/>
      <c r="M430" s="11" t="e">
        <f>VLOOKUP(Table2[[#This Row],[LD Place Race1]],Races!$F$3:$G$30,2,0)</f>
        <v>#N/A</v>
      </c>
      <c r="N430" s="11"/>
      <c r="O430" s="11"/>
      <c r="P430" s="11" t="e">
        <f>VLOOKUP(Table2[[#This Row],[500m Place Race1]],Races!$F$3:$G$30,2,0)</f>
        <v>#N/A</v>
      </c>
      <c r="Q430" s="79"/>
      <c r="R430" s="11"/>
      <c r="S430" s="11" t="e">
        <f>VLOOKUP(Table2[[#This Row],[200m Place Race1]],Races!$F$3:$G$30,2,0)</f>
        <v>#N/A</v>
      </c>
      <c r="T430" s="79" t="e">
        <f>Table2[[#This Row],[200m Points1]]+Table2[[#This Row],[500m Points 1]]+Table2[[#This Row],[LD Points1]]</f>
        <v>#N/A</v>
      </c>
      <c r="U430" s="11"/>
      <c r="V430" s="8"/>
      <c r="W430" s="79"/>
      <c r="X430" s="11"/>
      <c r="Y430" s="8" t="e">
        <f>VLOOKUP(Table2[[#This Row],[LD Place Race 2]],Races!$F$3:$G$30,2,0)</f>
        <v>#N/A</v>
      </c>
      <c r="Z430" s="79"/>
      <c r="AA430" s="11"/>
      <c r="AB430" s="8" t="e">
        <f>VLOOKUP(Table2[[#This Row],[500m Place Race 2]],Races!$F$3:$G$30,2,0)</f>
        <v>#N/A</v>
      </c>
      <c r="AC430" s="79"/>
      <c r="AD430" s="11"/>
      <c r="AE430" s="8" t="e">
        <f>VLOOKUP(Table2[[#This Row],[200m Race 2 Place]],Races!$F$3:$G$30,2,0)</f>
        <v>#N/A</v>
      </c>
      <c r="AF430" s="9"/>
      <c r="AG430" s="79"/>
      <c r="AH430" s="11" t="e">
        <f>VLOOKUP(Table2[[#This Row],[100m Place Race 2]],Races!$F$3:$G$30,2,0)</f>
        <v>#N/A</v>
      </c>
      <c r="AI430" s="11" t="e">
        <f>Table2[[#This Row],[100m POINTS Race 2]]+Table2[[#This Row],[200m POINTS RACE 2]]+Table2[[#This Row],[500m Points Race 2]]+Table2[[#This Row],[LD Points Race 2]]</f>
        <v>#N/A</v>
      </c>
      <c r="AJ430" s="11"/>
      <c r="AK430" s="9"/>
      <c r="AL430" s="79"/>
      <c r="AM430" s="11"/>
      <c r="AN430" s="79"/>
      <c r="AO430" s="11"/>
      <c r="AP430" s="79"/>
      <c r="AQ430" s="11" t="e">
        <f>VLOOKUP(Table2[[#This Row],[500m Position]],Races!$F$3:$G$30,2,0)</f>
        <v>#N/A</v>
      </c>
      <c r="AR430" s="79"/>
      <c r="AS430" s="11"/>
      <c r="AT430" s="79" t="e">
        <f>VLOOKUP(Table2[[#This Row],[200m Position Race 4]],Races!$F$3:$G$30,2,0)</f>
        <v>#N/A</v>
      </c>
      <c r="AU430" s="11"/>
      <c r="AV430" s="79"/>
      <c r="AW430" s="11" t="e">
        <f>VLOOKUP(Table2[[#This Row],[100m Position Race 4 ]],Races!$F$3:$G$30,2,0)</f>
        <v>#N/A</v>
      </c>
      <c r="AX430" s="11" t="e">
        <f>Table2[[#This Row],[100m Points Race 4 ]]+Table2[[#This Row],[200m Points Race 4]]+Table2[[#This Row],[500m Points]]</f>
        <v>#N/A</v>
      </c>
      <c r="AY430" s="11"/>
      <c r="AZ430" s="11"/>
      <c r="BA430" s="79"/>
      <c r="BB430" s="79"/>
      <c r="BC430" s="11"/>
      <c r="BD430" s="79"/>
      <c r="BE430" s="11"/>
      <c r="BF430" s="79"/>
      <c r="BG430" s="11"/>
      <c r="BH430" s="79"/>
      <c r="BI430" s="11"/>
      <c r="BJ430" s="79"/>
      <c r="BK430" s="11"/>
      <c r="BL430" s="79"/>
      <c r="BM430" s="11"/>
      <c r="BN430" s="79"/>
      <c r="BO430" s="11"/>
      <c r="BP430" s="79"/>
      <c r="BQ430" s="11"/>
      <c r="BR430" s="79"/>
      <c r="BS430" s="11"/>
      <c r="BT430" s="79"/>
      <c r="BU430" s="11"/>
      <c r="BV43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30" s="9">
        <f>Table2[[#This Row],[Final Points race 1]]+Table2[[#This Row],[Final Points race 2]]+Table2[[#This Row],[Final POINTS Race 4 ]]+Table2[[#This Row],[Final POINTS Race 5]]+Table2[[#This Row],[Final POINTS Race 6]]</f>
        <v>0</v>
      </c>
      <c r="BX4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0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30" s="42"/>
    </row>
    <row r="431" spans="1:82" ht="16.5" hidden="1" customHeight="1" thickBot="1">
      <c r="A431" s="10">
        <v>18</v>
      </c>
      <c r="B431" s="6" t="s">
        <v>9</v>
      </c>
      <c r="C431" s="185" t="s">
        <v>706</v>
      </c>
      <c r="D431" s="19">
        <v>36654</v>
      </c>
      <c r="E431" s="92" t="s">
        <v>76</v>
      </c>
      <c r="F431" s="41" t="s">
        <v>59</v>
      </c>
      <c r="G431" s="28" t="s">
        <v>686</v>
      </c>
      <c r="H431" s="191">
        <v>10563</v>
      </c>
      <c r="I431" s="93" t="e">
        <f>VLOOKUP(Table2[[#This Row],[GCU Number]],'race 5'!$B$2:$G$48,1,0)</f>
        <v>#N/A</v>
      </c>
      <c r="J431" s="11">
        <v>181</v>
      </c>
      <c r="K431" s="37" t="s">
        <v>823</v>
      </c>
      <c r="L431" s="11">
        <v>6</v>
      </c>
      <c r="M431" s="11">
        <f>VLOOKUP(Table2[[#This Row],[LD Place Race1]],Races!$F$3:$G$30,2,0)</f>
        <v>15</v>
      </c>
      <c r="N431" s="11" t="s">
        <v>894</v>
      </c>
      <c r="O431" s="11">
        <v>10</v>
      </c>
      <c r="P431" s="11">
        <f>VLOOKUP(Table2[[#This Row],[500m Place Race1]],Races!$F$3:$G$30,2,0)</f>
        <v>11</v>
      </c>
      <c r="Q431" s="280" t="s">
        <v>942</v>
      </c>
      <c r="R431" s="11">
        <v>10</v>
      </c>
      <c r="S431" s="11">
        <f>VLOOKUP(Table2[[#This Row],[200m Place Race1]],Races!$F$3:$G$30,2,0)</f>
        <v>11</v>
      </c>
      <c r="T431" s="37">
        <f>Table2[[#This Row],[200m Points1]]+Table2[[#This Row],[500m Points 1]]+Table2[[#This Row],[LD Points1]]</f>
        <v>37</v>
      </c>
      <c r="U431" s="11">
        <v>9</v>
      </c>
      <c r="V431" s="8">
        <f>VLOOKUP(Table2[[#This Row],[Final Place RACE 1]],Races!$F$3:$G$28,2,0)</f>
        <v>12</v>
      </c>
      <c r="W431" s="40"/>
      <c r="X431" s="7"/>
      <c r="Y431" s="11" t="e">
        <f>VLOOKUP(Table2[[#This Row],[LD Place Race 2]],Races!$F$3:$G$30,2,0)</f>
        <v>#N/A</v>
      </c>
      <c r="Z431" s="40"/>
      <c r="AA431" s="7"/>
      <c r="AB431" s="11" t="e">
        <f>VLOOKUP(Table2[[#This Row],[500m Place Race 2]],Races!$F$3:$G$30,2,0)</f>
        <v>#N/A</v>
      </c>
      <c r="AC431" s="40"/>
      <c r="AD431" s="7"/>
      <c r="AE431" s="11" t="e">
        <f>VLOOKUP(Table2[[#This Row],[200m Race 2 Place]],Races!$F$3:$G$30,2,0)</f>
        <v>#N/A</v>
      </c>
      <c r="AF431" s="11"/>
      <c r="AG431" s="40"/>
      <c r="AH431" s="11" t="e">
        <f>VLOOKUP(Table2[[#This Row],[100m Place Race 2]],Races!$F$3:$G$30,2,0)</f>
        <v>#N/A</v>
      </c>
      <c r="AI431" s="11" t="e">
        <f>Table2[[#This Row],[100m POINTS Race 2]]+Table2[[#This Row],[200m POINTS RACE 2]]+Table2[[#This Row],[500m Points Race 2]]+Table2[[#This Row],[LD Points Race 2]]</f>
        <v>#N/A</v>
      </c>
      <c r="AJ431" s="11"/>
      <c r="AK431" s="11"/>
      <c r="AL431" s="37"/>
      <c r="AM431" s="11"/>
      <c r="AN431" s="37"/>
      <c r="AO431" s="11"/>
      <c r="AP431" s="37"/>
      <c r="AQ431" s="11"/>
      <c r="AR431" s="37"/>
      <c r="AS431" s="11"/>
      <c r="AT431" s="37"/>
      <c r="AU431" s="11"/>
      <c r="AV431" s="37"/>
      <c r="AW431" s="11"/>
      <c r="AX431" s="11"/>
      <c r="AY431" s="11"/>
      <c r="AZ431" s="11"/>
      <c r="BA431" s="37"/>
      <c r="BB431" s="37"/>
      <c r="BC431" s="11"/>
      <c r="BD431" s="37"/>
      <c r="BE431" s="11"/>
      <c r="BF431" s="37"/>
      <c r="BG431" s="11"/>
      <c r="BH431" s="37"/>
      <c r="BI431" s="11"/>
      <c r="BJ431" s="37"/>
      <c r="BK431" s="11"/>
      <c r="BL431" s="37"/>
      <c r="BM431" s="11"/>
      <c r="BN431" s="37"/>
      <c r="BO431" s="11"/>
      <c r="BP431" s="37"/>
      <c r="BQ431" s="11"/>
      <c r="BR431" s="37"/>
      <c r="BS431" s="11"/>
      <c r="BT431" s="37"/>
      <c r="BU431" s="11"/>
      <c r="BV43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431" s="9">
        <f>Table2[[#This Row],[Final Points race 1]]+Table2[[#This Row],[Final Points race 2]]+Table2[[#This Row],[Final POINTS Race 4 ]]+Table2[[#This Row],[Final POINTS Race 5]]+Table2[[#This Row],[Final POINTS Race 6]]</f>
        <v>12</v>
      </c>
      <c r="BX43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1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12</v>
      </c>
      <c r="CD431" s="42"/>
    </row>
    <row r="432" spans="1:82" ht="16.5" hidden="1" customHeight="1" thickBot="1">
      <c r="A432" s="10">
        <v>18</v>
      </c>
      <c r="B432" s="6" t="s">
        <v>9</v>
      </c>
      <c r="C432" s="185" t="s">
        <v>92</v>
      </c>
      <c r="D432" s="19">
        <v>36184</v>
      </c>
      <c r="E432" s="62" t="s">
        <v>76</v>
      </c>
      <c r="F432" s="64" t="s">
        <v>370</v>
      </c>
      <c r="G432" s="28" t="s">
        <v>686</v>
      </c>
      <c r="H432" s="191"/>
      <c r="I432" s="93" t="e">
        <f>VLOOKUP(Table2[[#This Row],[GCU Number]],'race 5'!$B$2:$G$48,1,0)</f>
        <v>#N/A</v>
      </c>
      <c r="J432" s="11"/>
      <c r="K432" s="37"/>
      <c r="L432" s="279"/>
      <c r="M432" s="11" t="e">
        <f>VLOOKUP(Table2[[#This Row],[LD Place Race1]],Races!$F$3:$G$30,2,0)</f>
        <v>#N/A</v>
      </c>
      <c r="N432" s="11"/>
      <c r="O432" s="11"/>
      <c r="P432" s="11" t="e">
        <f>VLOOKUP(Table2[[#This Row],[500m Place Race1]],Races!$F$3:$G$30,2,0)</f>
        <v>#N/A</v>
      </c>
      <c r="Q432" s="37"/>
      <c r="R432" s="279"/>
      <c r="S432" s="11" t="e">
        <f>VLOOKUP(Table2[[#This Row],[200m Place Race1]],Races!$F$3:$G$30,2,0)</f>
        <v>#N/A</v>
      </c>
      <c r="T432" s="37" t="e">
        <f>Table2[[#This Row],[200m Points1]]+Table2[[#This Row],[500m Points 1]]+Table2[[#This Row],[LD Points1]]</f>
        <v>#N/A</v>
      </c>
      <c r="U432" s="279"/>
      <c r="V432" s="8"/>
      <c r="W432" s="37"/>
      <c r="X432" s="279"/>
      <c r="Y432" s="7" t="e">
        <f>VLOOKUP(Table2[[#This Row],[LD Place Race 2]],Races!$F$3:$G$30,2,0)</f>
        <v>#N/A</v>
      </c>
      <c r="Z432" s="37"/>
      <c r="AA432" s="279"/>
      <c r="AB432" s="7" t="e">
        <f>VLOOKUP(Table2[[#This Row],[500m Place Race 2]],Races!$F$3:$G$30,2,0)</f>
        <v>#N/A</v>
      </c>
      <c r="AC432" s="37"/>
      <c r="AD432" s="279"/>
      <c r="AE432" s="7" t="e">
        <f>VLOOKUP(Table2[[#This Row],[200m Race 2 Place]],Races!$F$3:$G$30,2,0)</f>
        <v>#N/A</v>
      </c>
      <c r="AF432" s="11"/>
      <c r="AG432" s="37"/>
      <c r="AH432" s="279" t="e">
        <f>VLOOKUP(Table2[[#This Row],[100m Place Race 2]],Races!$F$3:$G$30,2,0)</f>
        <v>#N/A</v>
      </c>
      <c r="AI432" s="279" t="e">
        <f>Table2[[#This Row],[100m POINTS Race 2]]+Table2[[#This Row],[200m POINTS RACE 2]]+Table2[[#This Row],[500m Points Race 2]]+Table2[[#This Row],[LD Points Race 2]]</f>
        <v>#N/A</v>
      </c>
      <c r="AJ432" s="279"/>
      <c r="AK432" s="11"/>
      <c r="AL432" s="37"/>
      <c r="AM432" s="279"/>
      <c r="AN432" s="37"/>
      <c r="AO432" s="279"/>
      <c r="AP432" s="37"/>
      <c r="AQ432" s="279" t="e">
        <f>VLOOKUP(Table2[[#This Row],[500m Position]],Races!$F$3:$G$30,2,0)</f>
        <v>#N/A</v>
      </c>
      <c r="AR432" s="37"/>
      <c r="AS432" s="279"/>
      <c r="AT432" s="37" t="e">
        <f>VLOOKUP(Table2[[#This Row],[200m Position Race 4]],Races!$F$3:$G$30,2,0)</f>
        <v>#N/A</v>
      </c>
      <c r="AU432" s="279"/>
      <c r="AV432" s="37"/>
      <c r="AW432" s="279" t="e">
        <f>VLOOKUP(Table2[[#This Row],[100m Position Race 4 ]],Races!$F$3:$G$30,2,0)</f>
        <v>#N/A</v>
      </c>
      <c r="AX432" s="279" t="e">
        <f>Table2[[#This Row],[100m Points Race 4 ]]+Table2[[#This Row],[200m Points Race 4]]+Table2[[#This Row],[500m Points]]</f>
        <v>#N/A</v>
      </c>
      <c r="AY432" s="279"/>
      <c r="AZ432" s="279"/>
      <c r="BA432" s="37"/>
      <c r="BB432" s="37"/>
      <c r="BC432" s="279"/>
      <c r="BD432" s="37"/>
      <c r="BE432" s="279"/>
      <c r="BF432" s="37"/>
      <c r="BG432" s="279"/>
      <c r="BH432" s="37"/>
      <c r="BI432" s="279"/>
      <c r="BJ432" s="37"/>
      <c r="BK432" s="279"/>
      <c r="BL432" s="37"/>
      <c r="BM432" s="279"/>
      <c r="BN432" s="37"/>
      <c r="BO432" s="279"/>
      <c r="BP432" s="37"/>
      <c r="BQ432" s="279"/>
      <c r="BR432" s="37"/>
      <c r="BS432" s="279"/>
      <c r="BT432" s="37"/>
      <c r="BU432" s="279"/>
      <c r="BV43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32" s="9">
        <f>Table2[[#This Row],[Final Points race 1]]+Table2[[#This Row],[Final Points race 2]]+Table2[[#This Row],[Final POINTS Race 4 ]]+Table2[[#This Row],[Final POINTS Race 5]]+Table2[[#This Row],[Final POINTS Race 6]]</f>
        <v>0</v>
      </c>
      <c r="BX4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2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32" s="42"/>
    </row>
    <row r="433" spans="1:82" ht="16.5" hidden="1" customHeight="1" thickBot="1">
      <c r="A433" s="10">
        <v>18</v>
      </c>
      <c r="B433" s="6" t="s">
        <v>9</v>
      </c>
      <c r="C433" s="185" t="s">
        <v>186</v>
      </c>
      <c r="D433" s="19">
        <v>37242</v>
      </c>
      <c r="E433" s="92" t="s">
        <v>76</v>
      </c>
      <c r="F433" s="41" t="s">
        <v>387</v>
      </c>
      <c r="G433" s="28" t="s">
        <v>44</v>
      </c>
      <c r="H433" s="191"/>
      <c r="I433" s="93" t="e">
        <f>VLOOKUP(Table2[[#This Row],[GCU Number]],'race 5'!$B$2:$G$48,1,0)</f>
        <v>#N/A</v>
      </c>
      <c r="J433" s="11"/>
      <c r="K433" s="37"/>
      <c r="L433" s="32"/>
      <c r="M433" s="11" t="e">
        <f>VLOOKUP(Table2[[#This Row],[LD Place Race1]],Races!$F$3:$G$30,2,0)</f>
        <v>#N/A</v>
      </c>
      <c r="N433" s="11"/>
      <c r="O433" s="11"/>
      <c r="P433" s="11" t="e">
        <f>VLOOKUP(Table2[[#This Row],[500m Place Race1]],Races!$F$3:$G$30,2,0)</f>
        <v>#N/A</v>
      </c>
      <c r="Q433" s="37"/>
      <c r="R433" s="32"/>
      <c r="S433" s="11" t="e">
        <f>VLOOKUP(Table2[[#This Row],[200m Place Race1]],Races!$F$3:$G$30,2,0)</f>
        <v>#N/A</v>
      </c>
      <c r="T433" s="37" t="e">
        <f>Table2[[#This Row],[200m Points1]]+Table2[[#This Row],[500m Points 1]]+Table2[[#This Row],[LD Points1]]</f>
        <v>#N/A</v>
      </c>
      <c r="U433" s="32"/>
      <c r="V433" s="33"/>
      <c r="W433" s="40"/>
      <c r="X433" s="373"/>
      <c r="Y433" s="90" t="e">
        <f>VLOOKUP(Table2[[#This Row],[LD Place Race 2]],Races!$F$3:$G$30,2,0)</f>
        <v>#N/A</v>
      </c>
      <c r="Z433" s="40"/>
      <c r="AA433" s="373"/>
      <c r="AB433" s="90" t="e">
        <f>VLOOKUP(Table2[[#This Row],[500m Place Race 2]],Races!$F$3:$G$30,2,0)</f>
        <v>#N/A</v>
      </c>
      <c r="AC433" s="40"/>
      <c r="AD433" s="373"/>
      <c r="AE433" s="90" t="e">
        <f>VLOOKUP(Table2[[#This Row],[200m Race 2 Place]],Races!$F$3:$G$30,2,0)</f>
        <v>#N/A</v>
      </c>
      <c r="AF433" s="90"/>
      <c r="AG433" s="40"/>
      <c r="AH433" s="32" t="e">
        <f>VLOOKUP(Table2[[#This Row],[100m Place Race 2]],Races!$F$3:$G$30,2,0)</f>
        <v>#N/A</v>
      </c>
      <c r="AI433" s="32" t="e">
        <f>Table2[[#This Row],[100m POINTS Race 2]]+Table2[[#This Row],[200m POINTS RACE 2]]+Table2[[#This Row],[500m Points Race 2]]+Table2[[#This Row],[LD Points Race 2]]</f>
        <v>#N/A</v>
      </c>
      <c r="AJ433" s="32"/>
      <c r="AK433" s="90"/>
      <c r="AL433" s="37"/>
      <c r="AM433" s="32"/>
      <c r="AN433" s="37"/>
      <c r="AO433" s="32"/>
      <c r="AP433" s="37"/>
      <c r="AQ433" s="32" t="e">
        <f>VLOOKUP(Table2[[#This Row],[500m Position]],Races!$F$3:$G$30,2,0)</f>
        <v>#N/A</v>
      </c>
      <c r="AR433" s="37"/>
      <c r="AS433" s="32"/>
      <c r="AT433" s="37" t="e">
        <f>VLOOKUP(Table2[[#This Row],[200m Position Race 4]],Races!$F$3:$G$30,2,0)</f>
        <v>#N/A</v>
      </c>
      <c r="AU433" s="32"/>
      <c r="AV433" s="37"/>
      <c r="AW433" s="32" t="e">
        <f>VLOOKUP(Table2[[#This Row],[100m Position Race 4 ]],Races!$F$3:$G$30,2,0)</f>
        <v>#N/A</v>
      </c>
      <c r="AX433" s="32" t="e">
        <f>Table2[[#This Row],[100m Points Race 4 ]]+Table2[[#This Row],[200m Points Race 4]]+Table2[[#This Row],[500m Points]]</f>
        <v>#N/A</v>
      </c>
      <c r="AY433" s="32"/>
      <c r="AZ433" s="32"/>
      <c r="BA433" s="37"/>
      <c r="BB433" s="37"/>
      <c r="BC433" s="32"/>
      <c r="BD433" s="37"/>
      <c r="BE433" s="32"/>
      <c r="BF433" s="37"/>
      <c r="BG433" s="32"/>
      <c r="BH433" s="37"/>
      <c r="BI433" s="32"/>
      <c r="BJ433" s="37"/>
      <c r="BK433" s="32"/>
      <c r="BL433" s="37"/>
      <c r="BM433" s="32"/>
      <c r="BN433" s="37"/>
      <c r="BO433" s="32"/>
      <c r="BP433" s="37"/>
      <c r="BQ433" s="32"/>
      <c r="BR433" s="37"/>
      <c r="BS433" s="32"/>
      <c r="BT433" s="37"/>
      <c r="BU433" s="32"/>
      <c r="BV43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33" s="9">
        <f>Table2[[#This Row],[Final Points race 1]]+Table2[[#This Row],[Final Points race 2]]+Table2[[#This Row],[Final POINTS Race 4 ]]+Table2[[#This Row],[Final POINTS Race 5]]+Table2[[#This Row],[Final POINTS Race 6]]</f>
        <v>0</v>
      </c>
      <c r="BX43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3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33" s="42"/>
    </row>
    <row r="434" spans="1:82" ht="16.5" hidden="1" customHeight="1" thickBot="1">
      <c r="A434" s="10">
        <v>18</v>
      </c>
      <c r="B434" s="6" t="s">
        <v>9</v>
      </c>
      <c r="C434" s="185" t="s">
        <v>663</v>
      </c>
      <c r="D434" s="19">
        <v>36607</v>
      </c>
      <c r="E434" s="62" t="s">
        <v>76</v>
      </c>
      <c r="F434" s="64" t="s">
        <v>76</v>
      </c>
      <c r="G434" s="28" t="s">
        <v>686</v>
      </c>
      <c r="H434" s="191">
        <v>10983</v>
      </c>
      <c r="I434" s="93" t="e">
        <f>VLOOKUP(Table2[[#This Row],[GCU Number]],'race 5'!$B$2:$G$48,1,0)</f>
        <v>#N/A</v>
      </c>
      <c r="J434" s="11">
        <v>138</v>
      </c>
      <c r="K434" s="37" t="s">
        <v>822</v>
      </c>
      <c r="L434" s="11">
        <v>5</v>
      </c>
      <c r="M434" s="11">
        <f>VLOOKUP(Table2[[#This Row],[LD Place Race1]],Races!$F$3:$G$30,2,0)</f>
        <v>16</v>
      </c>
      <c r="N434" s="11" t="s">
        <v>893</v>
      </c>
      <c r="O434" s="11">
        <v>9</v>
      </c>
      <c r="P434" s="11">
        <f>VLOOKUP(Table2[[#This Row],[500m Place Race1]],Races!$F$3:$G$30,2,0)</f>
        <v>12</v>
      </c>
      <c r="Q434" s="280" t="s">
        <v>941</v>
      </c>
      <c r="R434" s="11">
        <v>9</v>
      </c>
      <c r="S434" s="11">
        <f>VLOOKUP(Table2[[#This Row],[200m Place Race1]],Races!$F$3:$G$30,2,0)</f>
        <v>12</v>
      </c>
      <c r="T434" s="37">
        <f>Table2[[#This Row],[200m Points1]]+Table2[[#This Row],[500m Points 1]]+Table2[[#This Row],[LD Points1]]</f>
        <v>40</v>
      </c>
      <c r="U434" s="11">
        <v>8</v>
      </c>
      <c r="V434" s="8">
        <f>VLOOKUP(Table2[[#This Row],[Final Place RACE 1]],Races!$F$3:$G$28,2,0)</f>
        <v>13</v>
      </c>
      <c r="W434" s="37"/>
      <c r="X434" s="11"/>
      <c r="Y434" s="8" t="e">
        <f>VLOOKUP(Table2[[#This Row],[LD Place Race 2]],Races!$F$3:$G$30,2,0)</f>
        <v>#N/A</v>
      </c>
      <c r="Z434" s="37"/>
      <c r="AA434" s="11"/>
      <c r="AB434" s="8" t="e">
        <f>VLOOKUP(Table2[[#This Row],[500m Place Race 2]],Races!$F$3:$G$30,2,0)</f>
        <v>#N/A</v>
      </c>
      <c r="AC434" s="37"/>
      <c r="AD434" s="11"/>
      <c r="AE434" s="8" t="e">
        <f>VLOOKUP(Table2[[#This Row],[200m Race 2 Place]],Races!$F$3:$G$30,2,0)</f>
        <v>#N/A</v>
      </c>
      <c r="AF434" s="9"/>
      <c r="AG434" s="37"/>
      <c r="AH434" s="11" t="e">
        <f>VLOOKUP(Table2[[#This Row],[100m Place Race 2]],Races!$F$3:$G$30,2,0)</f>
        <v>#N/A</v>
      </c>
      <c r="AI434" s="11" t="e">
        <f>Table2[[#This Row],[100m POINTS Race 2]]+Table2[[#This Row],[200m POINTS RACE 2]]+Table2[[#This Row],[500m Points Race 2]]+Table2[[#This Row],[LD Points Race 2]]</f>
        <v>#N/A</v>
      </c>
      <c r="AJ434" s="11"/>
      <c r="AK434" s="9"/>
      <c r="AL434" s="37"/>
      <c r="AM434" s="11"/>
      <c r="AN434" s="37"/>
      <c r="AO434" s="11" t="s">
        <v>1676</v>
      </c>
      <c r="AP434" s="37">
        <v>9</v>
      </c>
      <c r="AQ434" s="11">
        <f>VLOOKUP(Table2[[#This Row],[500m Position]],Races!$F$3:$G$30,2,0)</f>
        <v>12</v>
      </c>
      <c r="AR434" s="280" t="s">
        <v>1748</v>
      </c>
      <c r="AS434" s="11">
        <v>10</v>
      </c>
      <c r="AT434" s="37">
        <f>VLOOKUP(Table2[[#This Row],[200m Position Race 4]],Races!$F$3:$G$30,2,0)</f>
        <v>11</v>
      </c>
      <c r="AU434" s="269">
        <v>31.85</v>
      </c>
      <c r="AV434" s="37">
        <v>8</v>
      </c>
      <c r="AW434" s="11">
        <f>VLOOKUP(Table2[[#This Row],[100m Position Race 4 ]],Races!$F$3:$G$30,2,0)</f>
        <v>13</v>
      </c>
      <c r="AX434" s="11">
        <f>Table2[[#This Row],[100m Points Race 4 ]]+Table2[[#This Row],[200m Points Race 4]]+Table2[[#This Row],[500m Points]]</f>
        <v>36</v>
      </c>
      <c r="AY434" s="11">
        <v>9</v>
      </c>
      <c r="AZ434" s="11">
        <f>VLOOKUP(Table2[[#This Row],[Total Position Race 4]],Races!$F$3:$G$30,2,0)</f>
        <v>12</v>
      </c>
      <c r="BA434" s="37"/>
      <c r="BB434" s="37"/>
      <c r="BC434" s="11"/>
      <c r="BD434" s="37"/>
      <c r="BE434" s="11"/>
      <c r="BF434" s="37"/>
      <c r="BG434" s="11"/>
      <c r="BH434" s="37"/>
      <c r="BI434" s="11"/>
      <c r="BJ434" s="37"/>
      <c r="BK434" s="11"/>
      <c r="BL434" s="37"/>
      <c r="BM434" s="11"/>
      <c r="BN434" s="37"/>
      <c r="BO434" s="11"/>
      <c r="BP434" s="37"/>
      <c r="BQ434" s="11"/>
      <c r="BR434" s="37"/>
      <c r="BS434" s="11"/>
      <c r="BT434" s="37"/>
      <c r="BU434" s="11"/>
      <c r="BV43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434" s="9">
        <f>Table2[[#This Row],[Final Points race 1]]+Table2[[#This Row],[Final Points race 2]]+Table2[[#This Row],[Final POINTS Race 4 ]]+Table2[[#This Row],[Final POINTS Race 5]]+Table2[[#This Row],[Final POINTS Race 6]]</f>
        <v>25</v>
      </c>
      <c r="BX43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4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25</v>
      </c>
      <c r="CD434" s="42"/>
    </row>
    <row r="435" spans="1:82" ht="16.5" hidden="1" customHeight="1" thickBot="1">
      <c r="A435" s="10">
        <v>18</v>
      </c>
      <c r="B435" s="189" t="s">
        <v>9</v>
      </c>
      <c r="C435" s="185" t="s">
        <v>54</v>
      </c>
      <c r="D435" s="19">
        <v>36708</v>
      </c>
      <c r="E435" s="62" t="s">
        <v>76</v>
      </c>
      <c r="F435" s="64" t="s">
        <v>745</v>
      </c>
      <c r="G435" s="10" t="s">
        <v>24</v>
      </c>
      <c r="H435" s="201">
        <v>2752</v>
      </c>
      <c r="I435" s="93" t="e">
        <f>VLOOKUP(Table2[[#This Row],[GCU Number]],'race 5'!$B$2:$G$48,1,0)</f>
        <v>#N/A</v>
      </c>
      <c r="J435" s="11">
        <v>88</v>
      </c>
      <c r="K435" s="11" t="s">
        <v>828</v>
      </c>
      <c r="L435" s="11">
        <v>2</v>
      </c>
      <c r="M435" s="11">
        <f>VLOOKUP(Table2[[#This Row],[LD Place Race1]],Races!$F$3:$G$30,2,0)</f>
        <v>22</v>
      </c>
      <c r="N435" s="11" t="s">
        <v>888</v>
      </c>
      <c r="O435" s="11">
        <v>4</v>
      </c>
      <c r="P435" s="11">
        <f>VLOOKUP(Table2[[#This Row],[500m Place Race1]],Races!$F$3:$G$30,2,0)</f>
        <v>17</v>
      </c>
      <c r="Q435" s="269" t="s">
        <v>939</v>
      </c>
      <c r="R435" s="11">
        <v>8</v>
      </c>
      <c r="S435" s="11">
        <f>VLOOKUP(Table2[[#This Row],[200m Place Race1]],Races!$F$3:$G$30,2,0)</f>
        <v>13</v>
      </c>
      <c r="T435" s="11">
        <f>Table2[[#This Row],[200m Points1]]+Table2[[#This Row],[500m Points 1]]+Table2[[#This Row],[LD Points1]]</f>
        <v>52</v>
      </c>
      <c r="U435" s="11">
        <v>3</v>
      </c>
      <c r="V435" s="8">
        <f>VLOOKUP(Table2[[#This Row],[Final Place RACE 1]],Races!$F$3:$G$28,2,0)</f>
        <v>19</v>
      </c>
      <c r="W435" s="11"/>
      <c r="X435" s="11"/>
      <c r="Y435" s="7" t="e">
        <f>VLOOKUP(Table2[[#This Row],[LD Place Race 2]],Races!$F$3:$G$30,2,0)</f>
        <v>#N/A</v>
      </c>
      <c r="Z435" s="11"/>
      <c r="AA435" s="11"/>
      <c r="AB435" s="7" t="e">
        <f>VLOOKUP(Table2[[#This Row],[500m Place Race 2]],Races!$F$3:$G$30,2,0)</f>
        <v>#N/A</v>
      </c>
      <c r="AC435" s="11"/>
      <c r="AD435" s="11"/>
      <c r="AE435" s="7" t="e">
        <f>VLOOKUP(Table2[[#This Row],[200m Race 2 Place]],Races!$F$3:$G$30,2,0)</f>
        <v>#N/A</v>
      </c>
      <c r="AF435" s="9"/>
      <c r="AG435" s="11"/>
      <c r="AH435" s="11" t="e">
        <f>VLOOKUP(Table2[[#This Row],[100m Place Race 2]],Races!$F$3:$G$30,2,0)</f>
        <v>#N/A</v>
      </c>
      <c r="AI435" s="11" t="e">
        <f>Table2[[#This Row],[100m POINTS Race 2]]+Table2[[#This Row],[200m POINTS RACE 2]]+Table2[[#This Row],[500m Points Race 2]]+Table2[[#This Row],[LD Points Race 2]]</f>
        <v>#N/A</v>
      </c>
      <c r="AJ435" s="11"/>
      <c r="AK435" s="11"/>
      <c r="AL435" s="11"/>
      <c r="AM435" s="11"/>
      <c r="AN435" s="11"/>
      <c r="AO435" s="11"/>
      <c r="AP435" s="11"/>
      <c r="AQ435" s="11"/>
      <c r="AR435" s="11"/>
      <c r="AS435" s="11"/>
      <c r="AT435" s="11"/>
      <c r="AU435" s="11"/>
      <c r="AV435" s="11"/>
      <c r="AW435" s="11"/>
      <c r="AX435" s="11"/>
      <c r="AY435" s="11"/>
      <c r="AZ435" s="11"/>
      <c r="BA435" s="11"/>
      <c r="BB435" s="11"/>
      <c r="BC435" s="11"/>
      <c r="BD435" s="11"/>
      <c r="BE435" s="11"/>
      <c r="BF435" s="11"/>
      <c r="BG435" s="11"/>
      <c r="BH435" s="11"/>
      <c r="BI435" s="11"/>
      <c r="BJ435" s="11"/>
      <c r="BK435" s="11"/>
      <c r="BL435" s="11"/>
      <c r="BM435" s="11"/>
      <c r="BN435" s="11"/>
      <c r="BO435" s="11"/>
      <c r="BP435" s="11"/>
      <c r="BQ435" s="11"/>
      <c r="BR435" s="11"/>
      <c r="BS435" s="11"/>
      <c r="BT435" s="11"/>
      <c r="BU435" s="11"/>
      <c r="BV43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435" s="9">
        <f>Table2[[#This Row],[Final Points race 1]]+Table2[[#This Row],[Final Points race 2]]+Table2[[#This Row],[Final POINTS Race 4 ]]+Table2[[#This Row],[Final POINTS Race 5]]+Table2[[#This Row],[Final POINTS Race 6]]</f>
        <v>19</v>
      </c>
      <c r="BX43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5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19</v>
      </c>
      <c r="CD435" s="42"/>
    </row>
    <row r="436" spans="1:82" ht="16.5" hidden="1" customHeight="1" thickBot="1">
      <c r="A436" s="10">
        <v>18</v>
      </c>
      <c r="B436" s="6" t="s">
        <v>9</v>
      </c>
      <c r="C436" s="185" t="s">
        <v>168</v>
      </c>
      <c r="D436" s="19">
        <v>36294</v>
      </c>
      <c r="E436" s="92" t="s">
        <v>76</v>
      </c>
      <c r="F436" s="64" t="s">
        <v>84</v>
      </c>
      <c r="G436" s="29" t="s">
        <v>24</v>
      </c>
      <c r="H436" s="191"/>
      <c r="I436" s="93" t="e">
        <f>VLOOKUP(Table2[[#This Row],[GCU Number]],'race 5'!$B$2:$G$48,1,0)</f>
        <v>#N/A</v>
      </c>
      <c r="J436" s="11"/>
      <c r="K436" s="37"/>
      <c r="L436" s="11"/>
      <c r="M436" s="11" t="e">
        <f>VLOOKUP(Table2[[#This Row],[LD Place Race1]],Races!$F$3:$G$30,2,0)</f>
        <v>#N/A</v>
      </c>
      <c r="N436" s="11"/>
      <c r="O436" s="11"/>
      <c r="P436" s="11" t="e">
        <f>VLOOKUP(Table2[[#This Row],[500m Place Race1]],Races!$F$3:$G$30,2,0)</f>
        <v>#N/A</v>
      </c>
      <c r="Q436" s="37"/>
      <c r="R436" s="11"/>
      <c r="S436" s="11" t="e">
        <f>VLOOKUP(Table2[[#This Row],[200m Place Race1]],Races!$F$3:$G$30,2,0)</f>
        <v>#N/A</v>
      </c>
      <c r="T436" s="37" t="e">
        <f>Table2[[#This Row],[200m Points1]]+Table2[[#This Row],[500m Points 1]]+Table2[[#This Row],[LD Points1]]</f>
        <v>#N/A</v>
      </c>
      <c r="U436" s="11"/>
      <c r="V436" s="8"/>
      <c r="W436" s="37"/>
      <c r="X436" s="11"/>
      <c r="Y436" s="7" t="e">
        <f>VLOOKUP(Table2[[#This Row],[LD Place Race 2]],Races!$F$3:$G$30,2,0)</f>
        <v>#N/A</v>
      </c>
      <c r="Z436" s="37"/>
      <c r="AA436" s="11"/>
      <c r="AB436" s="7" t="e">
        <f>VLOOKUP(Table2[[#This Row],[500m Place Race 2]],Races!$F$3:$G$30,2,0)</f>
        <v>#N/A</v>
      </c>
      <c r="AC436" s="37"/>
      <c r="AD436" s="11"/>
      <c r="AE436" s="7" t="e">
        <f>VLOOKUP(Table2[[#This Row],[200m Race 2 Place]],Races!$F$3:$G$30,2,0)</f>
        <v>#N/A</v>
      </c>
      <c r="AF436" s="11"/>
      <c r="AG436" s="37"/>
      <c r="AH436" s="11" t="e">
        <f>VLOOKUP(Table2[[#This Row],[100m Place Race 2]],Races!$F$3:$G$30,2,0)</f>
        <v>#N/A</v>
      </c>
      <c r="AI436" s="11" t="e">
        <f>Table2[[#This Row],[100m POINTS Race 2]]+Table2[[#This Row],[200m POINTS RACE 2]]+Table2[[#This Row],[500m Points Race 2]]+Table2[[#This Row],[LD Points Race 2]]</f>
        <v>#N/A</v>
      </c>
      <c r="AJ436" s="11"/>
      <c r="AK436" s="11"/>
      <c r="AL436" s="37"/>
      <c r="AM436" s="11"/>
      <c r="AN436" s="37"/>
      <c r="AO436" s="11"/>
      <c r="AP436" s="37"/>
      <c r="AQ436" s="11" t="e">
        <f>VLOOKUP(Table2[[#This Row],[500m Position]],Races!$F$3:$G$30,2,0)</f>
        <v>#N/A</v>
      </c>
      <c r="AR436" s="37"/>
      <c r="AS436" s="11"/>
      <c r="AT436" s="37" t="e">
        <f>VLOOKUP(Table2[[#This Row],[200m Position Race 4]],Races!$F$3:$G$30,2,0)</f>
        <v>#N/A</v>
      </c>
      <c r="AU436" s="11"/>
      <c r="AV436" s="37"/>
      <c r="AW436" s="11" t="e">
        <f>VLOOKUP(Table2[[#This Row],[100m Position Race 4 ]],Races!$F$3:$G$30,2,0)</f>
        <v>#N/A</v>
      </c>
      <c r="AX436" s="11" t="e">
        <f>Table2[[#This Row],[100m Points Race 4 ]]+Table2[[#This Row],[200m Points Race 4]]+Table2[[#This Row],[500m Points]]</f>
        <v>#N/A</v>
      </c>
      <c r="AY436" s="11"/>
      <c r="AZ436" s="11"/>
      <c r="BA436" s="37"/>
      <c r="BB436" s="37"/>
      <c r="BC436" s="11"/>
      <c r="BD436" s="37"/>
      <c r="BE436" s="11"/>
      <c r="BF436" s="37"/>
      <c r="BG436" s="11"/>
      <c r="BH436" s="37"/>
      <c r="BI436" s="11"/>
      <c r="BJ436" s="37"/>
      <c r="BK436" s="11"/>
      <c r="BL436" s="37"/>
      <c r="BM436" s="11"/>
      <c r="BN436" s="37"/>
      <c r="BO436" s="11"/>
      <c r="BP436" s="37"/>
      <c r="BQ436" s="11"/>
      <c r="BR436" s="37"/>
      <c r="BS436" s="11"/>
      <c r="BT436" s="37"/>
      <c r="BU436" s="11"/>
      <c r="BV43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36" s="9">
        <f>Table2[[#This Row],[Final Points race 1]]+Table2[[#This Row],[Final Points race 2]]+Table2[[#This Row],[Final POINTS Race 4 ]]+Table2[[#This Row],[Final POINTS Race 5]]+Table2[[#This Row],[Final POINTS Race 6]]</f>
        <v>0</v>
      </c>
      <c r="BX4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6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36" s="42"/>
    </row>
    <row r="437" spans="1:82" ht="16.5" hidden="1" customHeight="1" thickBot="1">
      <c r="A437" s="6">
        <v>18</v>
      </c>
      <c r="B437" s="6" t="s">
        <v>9</v>
      </c>
      <c r="C437" s="185" t="s">
        <v>223</v>
      </c>
      <c r="D437" s="19"/>
      <c r="E437" s="62" t="s">
        <v>76</v>
      </c>
      <c r="F437" s="41" t="s">
        <v>76</v>
      </c>
      <c r="G437" s="28" t="s">
        <v>76</v>
      </c>
      <c r="H437" s="191"/>
      <c r="I437" s="93" t="e">
        <f>VLOOKUP(Table2[[#This Row],[GCU Number]],'race 5'!$B$2:$G$48,1,0)</f>
        <v>#N/A</v>
      </c>
      <c r="J437" s="11"/>
      <c r="K437" s="37"/>
      <c r="L437" s="11"/>
      <c r="M437" s="11" t="e">
        <f>VLOOKUP(Table2[[#This Row],[LD Place Race1]],Races!$F$3:$G$30,2,0)</f>
        <v>#N/A</v>
      </c>
      <c r="N437" s="11"/>
      <c r="O437" s="11"/>
      <c r="P437" s="11" t="e">
        <f>VLOOKUP(Table2[[#This Row],[500m Place Race1]],Races!$F$3:$G$30,2,0)</f>
        <v>#N/A</v>
      </c>
      <c r="Q437" s="37"/>
      <c r="R437" s="11"/>
      <c r="S437" s="11" t="e">
        <f>VLOOKUP(Table2[[#This Row],[200m Place Race1]],Races!$F$3:$G$30,2,0)</f>
        <v>#N/A</v>
      </c>
      <c r="T437" s="37" t="e">
        <f>Table2[[#This Row],[200m Points1]]+Table2[[#This Row],[500m Points 1]]+Table2[[#This Row],[LD Points1]]</f>
        <v>#N/A</v>
      </c>
      <c r="U437" s="11"/>
      <c r="V437" s="8"/>
      <c r="W437" s="37"/>
      <c r="X437" s="11"/>
      <c r="Y437" s="7" t="e">
        <f>VLOOKUP(Table2[[#This Row],[LD Place Race 2]],Races!$F$3:$G$30,2,0)</f>
        <v>#N/A</v>
      </c>
      <c r="Z437" s="37"/>
      <c r="AA437" s="11"/>
      <c r="AB437" s="7" t="e">
        <f>VLOOKUP(Table2[[#This Row],[500m Place Race 2]],Races!$F$3:$G$30,2,0)</f>
        <v>#N/A</v>
      </c>
      <c r="AC437" s="37"/>
      <c r="AD437" s="11"/>
      <c r="AE437" s="7" t="e">
        <f>VLOOKUP(Table2[[#This Row],[200m Race 2 Place]],Races!$F$3:$G$30,2,0)</f>
        <v>#N/A</v>
      </c>
      <c r="AF437" s="11"/>
      <c r="AG437" s="37"/>
      <c r="AH437" s="11" t="e">
        <f>VLOOKUP(Table2[[#This Row],[100m Place Race 2]],Races!$F$3:$G$30,2,0)</f>
        <v>#N/A</v>
      </c>
      <c r="AI437" s="11" t="e">
        <f>Table2[[#This Row],[100m POINTS Race 2]]+Table2[[#This Row],[200m POINTS RACE 2]]+Table2[[#This Row],[500m Points Race 2]]+Table2[[#This Row],[LD Points Race 2]]</f>
        <v>#N/A</v>
      </c>
      <c r="AJ437" s="11"/>
      <c r="AK437" s="11"/>
      <c r="AL437" s="37"/>
      <c r="AM437" s="11"/>
      <c r="AN437" s="37"/>
      <c r="AO437" s="11"/>
      <c r="AP437" s="37"/>
      <c r="AQ437" s="11" t="e">
        <f>VLOOKUP(Table2[[#This Row],[500m Position]],Races!$F$3:$G$30,2,0)</f>
        <v>#N/A</v>
      </c>
      <c r="AR437" s="37"/>
      <c r="AS437" s="11"/>
      <c r="AT437" s="37" t="e">
        <f>VLOOKUP(Table2[[#This Row],[200m Position Race 4]],Races!$F$3:$G$30,2,0)</f>
        <v>#N/A</v>
      </c>
      <c r="AU437" s="11"/>
      <c r="AV437" s="37"/>
      <c r="AW437" s="11" t="e">
        <f>VLOOKUP(Table2[[#This Row],[100m Position Race 4 ]],Races!$F$3:$G$30,2,0)</f>
        <v>#N/A</v>
      </c>
      <c r="AX437" s="11" t="e">
        <f>Table2[[#This Row],[100m Points Race 4 ]]+Table2[[#This Row],[200m Points Race 4]]+Table2[[#This Row],[500m Points]]</f>
        <v>#N/A</v>
      </c>
      <c r="AY437" s="11"/>
      <c r="AZ437" s="11"/>
      <c r="BA437" s="37"/>
      <c r="BB437" s="37"/>
      <c r="BC437" s="11"/>
      <c r="BD437" s="37"/>
      <c r="BE437" s="11"/>
      <c r="BF437" s="37"/>
      <c r="BG437" s="11"/>
      <c r="BH437" s="37"/>
      <c r="BI437" s="11"/>
      <c r="BJ437" s="37"/>
      <c r="BK437" s="11"/>
      <c r="BL437" s="37"/>
      <c r="BM437" s="11"/>
      <c r="BN437" s="37"/>
      <c r="BO437" s="11"/>
      <c r="BP437" s="37"/>
      <c r="BQ437" s="11"/>
      <c r="BR437" s="37"/>
      <c r="BS437" s="11"/>
      <c r="BT437" s="37"/>
      <c r="BU437" s="11"/>
      <c r="BV43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37" s="9">
        <f>Table2[[#This Row],[Final Points race 1]]+Table2[[#This Row],[Final Points race 2]]+Table2[[#This Row],[Final POINTS Race 4 ]]+Table2[[#This Row],[Final POINTS Race 5]]+Table2[[#This Row],[Final POINTS Race 6]]</f>
        <v>0</v>
      </c>
      <c r="BX4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7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37" s="42"/>
    </row>
    <row r="438" spans="1:82" ht="16.5" hidden="1" customHeight="1" thickBot="1">
      <c r="A438" s="10">
        <v>18</v>
      </c>
      <c r="B438" s="189" t="s">
        <v>9</v>
      </c>
      <c r="C438" s="185" t="s">
        <v>87</v>
      </c>
      <c r="D438" s="19">
        <v>37105</v>
      </c>
      <c r="E438" s="62" t="s">
        <v>76</v>
      </c>
      <c r="F438" s="193" t="s">
        <v>739</v>
      </c>
      <c r="G438" s="10" t="s">
        <v>11</v>
      </c>
      <c r="H438" s="201">
        <v>10601</v>
      </c>
      <c r="I438" s="93" t="e">
        <f>VLOOKUP(Table2[[#This Row],[GCU Number]],'race 5'!$B$2:$G$48,1,0)</f>
        <v>#N/A</v>
      </c>
      <c r="J438" s="11">
        <v>65</v>
      </c>
      <c r="K438" s="11"/>
      <c r="L438" s="11"/>
      <c r="M438" s="11" t="e">
        <f>VLOOKUP(Table2[[#This Row],[LD Place Race1]],Races!$F$3:$G$30,2,0)</f>
        <v>#N/A</v>
      </c>
      <c r="N438" s="11"/>
      <c r="O438" s="11"/>
      <c r="P438" s="11" t="e">
        <f>VLOOKUP(Table2[[#This Row],[500m Place Race1]],Races!$F$3:$G$30,2,0)</f>
        <v>#N/A</v>
      </c>
      <c r="Q438" s="11"/>
      <c r="R438" s="11"/>
      <c r="S438" s="11" t="e">
        <f>VLOOKUP(Table2[[#This Row],[200m Place Race1]],Races!$F$3:$G$30,2,0)</f>
        <v>#N/A</v>
      </c>
      <c r="T438" s="11" t="e">
        <f>Table2[[#This Row],[200m Points1]]+Table2[[#This Row],[500m Points 1]]+Table2[[#This Row],[LD Points1]]</f>
        <v>#N/A</v>
      </c>
      <c r="U438" s="11"/>
      <c r="V438" s="8"/>
      <c r="W438" s="11"/>
      <c r="X438" s="11"/>
      <c r="Y438" s="7" t="e">
        <f>VLOOKUP(Table2[[#This Row],[LD Place Race 2]],Races!$F$3:$G$30,2,0)</f>
        <v>#N/A</v>
      </c>
      <c r="Z438" s="11"/>
      <c r="AA438" s="11"/>
      <c r="AB438" s="7" t="e">
        <f>VLOOKUP(Table2[[#This Row],[500m Place Race 2]],Races!$F$3:$G$30,2,0)</f>
        <v>#N/A</v>
      </c>
      <c r="AC438" s="11"/>
      <c r="AD438" s="11"/>
      <c r="AE438" s="7" t="e">
        <f>VLOOKUP(Table2[[#This Row],[200m Race 2 Place]],Races!$F$3:$G$30,2,0)</f>
        <v>#N/A</v>
      </c>
      <c r="AF438" s="9"/>
      <c r="AG438" s="11"/>
      <c r="AH438" s="11" t="e">
        <f>VLOOKUP(Table2[[#This Row],[100m Place Race 2]],Races!$F$3:$G$30,2,0)</f>
        <v>#N/A</v>
      </c>
      <c r="AI438" s="11" t="e">
        <f>Table2[[#This Row],[100m POINTS Race 2]]+Table2[[#This Row],[200m POINTS RACE 2]]+Table2[[#This Row],[500m Points Race 2]]+Table2[[#This Row],[LD Points Race 2]]</f>
        <v>#N/A</v>
      </c>
      <c r="AJ438" s="11"/>
      <c r="AK438" s="11"/>
      <c r="AL438" s="11"/>
      <c r="AM438" s="11"/>
      <c r="AN438" s="11"/>
      <c r="AO438" s="11"/>
      <c r="AP438" s="11"/>
      <c r="AQ438" s="11" t="e">
        <f>VLOOKUP(Table2[[#This Row],[500m Position]],Races!$F$3:$G$30,2,0)</f>
        <v>#N/A</v>
      </c>
      <c r="AR438" s="11"/>
      <c r="AS438" s="11"/>
      <c r="AT438" s="11" t="e">
        <f>VLOOKUP(Table2[[#This Row],[200m Position Race 4]],Races!$F$3:$G$30,2,0)</f>
        <v>#N/A</v>
      </c>
      <c r="AU438" s="11"/>
      <c r="AV438" s="11"/>
      <c r="AW438" s="11" t="e">
        <f>VLOOKUP(Table2[[#This Row],[100m Position Race 4 ]],Races!$F$3:$G$30,2,0)</f>
        <v>#N/A</v>
      </c>
      <c r="AX438" s="11" t="e">
        <f>Table2[[#This Row],[100m Points Race 4 ]]+Table2[[#This Row],[200m Points Race 4]]+Table2[[#This Row],[500m Points]]</f>
        <v>#N/A</v>
      </c>
      <c r="AY438" s="11"/>
      <c r="AZ438" s="11"/>
      <c r="BA438" s="11"/>
      <c r="BB438" s="11"/>
      <c r="BC438" s="11"/>
      <c r="BD438" s="11"/>
      <c r="BE438" s="11"/>
      <c r="BF438" s="11"/>
      <c r="BG438" s="11"/>
      <c r="BH438" s="11"/>
      <c r="BI438" s="11"/>
      <c r="BJ438" s="11"/>
      <c r="BK438" s="11"/>
      <c r="BL438" s="11"/>
      <c r="BM438" s="11"/>
      <c r="BN438" s="11"/>
      <c r="BO438" s="11"/>
      <c r="BP438" s="11"/>
      <c r="BQ438" s="11"/>
      <c r="BR438" s="11"/>
      <c r="BS438" s="11"/>
      <c r="BT438" s="11"/>
      <c r="BU438" s="11"/>
      <c r="BV43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38" s="9">
        <f>Table2[[#This Row],[Final Points race 1]]+Table2[[#This Row],[Final Points race 2]]+Table2[[#This Row],[Final POINTS Race 4 ]]+Table2[[#This Row],[Final POINTS Race 5]]+Table2[[#This Row],[Final POINTS Race 6]]</f>
        <v>0</v>
      </c>
      <c r="BX4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38" s="42"/>
    </row>
    <row r="439" spans="1:82" ht="16.5" hidden="1" thickBot="1">
      <c r="A439" s="10">
        <v>18</v>
      </c>
      <c r="B439" s="189" t="s">
        <v>9</v>
      </c>
      <c r="C439" s="185" t="s">
        <v>87</v>
      </c>
      <c r="D439" s="19">
        <v>37105</v>
      </c>
      <c r="E439" s="62" t="s">
        <v>76</v>
      </c>
      <c r="F439" s="193" t="s">
        <v>739</v>
      </c>
      <c r="G439" s="10" t="s">
        <v>11</v>
      </c>
      <c r="H439" s="201">
        <v>10601</v>
      </c>
      <c r="I439" s="93" t="e">
        <f>VLOOKUP(Table2[[#This Row],[GCU Number]],'race 5'!$B$2:$G$48,1,0)</f>
        <v>#N/A</v>
      </c>
      <c r="J439" s="11">
        <v>65</v>
      </c>
      <c r="K439" s="11"/>
      <c r="L439" s="11"/>
      <c r="M439" s="11"/>
      <c r="N439" s="11"/>
      <c r="O439" s="11"/>
      <c r="P439" s="11" t="e">
        <f>VLOOKUP(Table2[[#This Row],[500m Place Race1]],Races!$F$3:$G$30,2,0)</f>
        <v>#N/A</v>
      </c>
      <c r="Q439" s="11"/>
      <c r="R439" s="11"/>
      <c r="S439" s="11"/>
      <c r="T439" s="11" t="e">
        <f>Table2[[#This Row],[200m Points1]]+Table2[[#This Row],[500m Points 1]]+Table2[[#This Row],[LD Points1]]</f>
        <v>#N/A</v>
      </c>
      <c r="U439" s="11"/>
      <c r="V439" s="8"/>
      <c r="W439" s="11"/>
      <c r="X439" s="11"/>
      <c r="Y439" s="7" t="e">
        <f>VLOOKUP(Table2[[#This Row],[LD Place Race 2]],Races!$F$3:$G$30,2,0)</f>
        <v>#N/A</v>
      </c>
      <c r="Z439" s="11"/>
      <c r="AA439" s="11"/>
      <c r="AB439" s="7" t="e">
        <f>VLOOKUP(Table2[[#This Row],[500m Place Race 2]],Races!$F$3:$G$30,2,0)</f>
        <v>#N/A</v>
      </c>
      <c r="AC439" s="11"/>
      <c r="AD439" s="11"/>
      <c r="AE439" s="7" t="e">
        <f>VLOOKUP(Table2[[#This Row],[200m Race 2 Place]],Races!$F$3:$G$30,2,0)</f>
        <v>#N/A</v>
      </c>
      <c r="AF439" s="9"/>
      <c r="AG439" s="11"/>
      <c r="AH439" s="11" t="e">
        <f>VLOOKUP(Table2[[#This Row],[100m Place Race 2]],Races!$F$3:$G$30,2,0)</f>
        <v>#N/A</v>
      </c>
      <c r="AI439" s="11" t="e">
        <f>Table2[[#This Row],[100m POINTS Race 2]]+Table2[[#This Row],[200m POINTS RACE 2]]+Table2[[#This Row],[500m Points Race 2]]+Table2[[#This Row],[LD Points Race 2]]</f>
        <v>#N/A</v>
      </c>
      <c r="AJ439" s="11"/>
      <c r="AK439" s="11"/>
      <c r="AL439" s="11"/>
      <c r="AM439" s="11"/>
      <c r="AN439" s="11"/>
      <c r="AO439" s="11"/>
      <c r="AP439" s="11"/>
      <c r="AQ439" s="11" t="e">
        <f>VLOOKUP(Table2[[#This Row],[500m Position]],Races!$F$3:$G$30,2,0)</f>
        <v>#N/A</v>
      </c>
      <c r="AR439" s="11"/>
      <c r="AS439" s="11"/>
      <c r="AT439" s="11" t="e">
        <f>VLOOKUP(Table2[[#This Row],[200m Position Race 4]],Races!$F$3:$G$30,2,0)</f>
        <v>#N/A</v>
      </c>
      <c r="AU439" s="11"/>
      <c r="AV439" s="11"/>
      <c r="AW439" s="11" t="e">
        <f>VLOOKUP(Table2[[#This Row],[100m Position Race 4 ]],Races!$F$3:$G$30,2,0)</f>
        <v>#N/A</v>
      </c>
      <c r="AX439" s="11" t="e">
        <f>Table2[[#This Row],[100m Points Race 4 ]]+Table2[[#This Row],[200m Points Race 4]]+Table2[[#This Row],[500m Points]]</f>
        <v>#N/A</v>
      </c>
      <c r="AY439" s="11"/>
      <c r="AZ439" s="11"/>
      <c r="BA439" s="11"/>
      <c r="BB439" s="11"/>
      <c r="BC439" s="11"/>
      <c r="BD439" s="11"/>
      <c r="BE439" s="11"/>
      <c r="BF439" s="11"/>
      <c r="BG439" s="11"/>
      <c r="BH439" s="11"/>
      <c r="BI439" s="11"/>
      <c r="BJ439" s="11"/>
      <c r="BK439" s="11"/>
      <c r="BL439" s="11"/>
      <c r="BM439" s="11"/>
      <c r="BN439" s="11"/>
      <c r="BO439" s="11"/>
      <c r="BP439" s="11"/>
      <c r="BQ439" s="11"/>
      <c r="BR439" s="11"/>
      <c r="BS439" s="11"/>
      <c r="BT439" s="11"/>
      <c r="BU439" s="11"/>
      <c r="BV43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39" s="9">
        <f>Table2[[#This Row],[Final Points race 1]]+Table2[[#This Row],[Final Points race 2]]+Table2[[#This Row],[Final POINTS Race 4 ]]+Table2[[#This Row],[Final POINTS Race 5]]+Table2[[#This Row],[Final POINTS Race 6]]</f>
        <v>0</v>
      </c>
      <c r="BX43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3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39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39" s="42"/>
    </row>
    <row r="440" spans="1:82" ht="16.5" thickBot="1">
      <c r="A440" s="10">
        <v>18</v>
      </c>
      <c r="B440" s="189" t="s">
        <v>9</v>
      </c>
      <c r="C440" s="185" t="s">
        <v>60</v>
      </c>
      <c r="D440" s="19">
        <v>37217</v>
      </c>
      <c r="E440" s="62" t="s">
        <v>76</v>
      </c>
      <c r="F440" s="64" t="s">
        <v>466</v>
      </c>
      <c r="G440" s="10" t="s">
        <v>13</v>
      </c>
      <c r="H440" s="201">
        <v>1054</v>
      </c>
      <c r="I440" s="93">
        <f>VLOOKUP(Table2[[#This Row],[GCU Number]],'race 5'!$B$2:$G$48,1,0)</f>
        <v>1054</v>
      </c>
      <c r="J440" s="11">
        <v>68</v>
      </c>
      <c r="K440" s="11" t="s">
        <v>825</v>
      </c>
      <c r="L440" s="11">
        <v>8</v>
      </c>
      <c r="M440" s="11">
        <f>VLOOKUP(Table2[[#This Row],[LD Place Race1]],Races!$F$3:$G$30,2,0)</f>
        <v>13</v>
      </c>
      <c r="N440" s="11" t="s">
        <v>892</v>
      </c>
      <c r="O440" s="11">
        <v>8</v>
      </c>
      <c r="P440" s="11">
        <f>VLOOKUP(Table2[[#This Row],[500m Place Race1]],Races!$F$3:$G$30,2,0)</f>
        <v>13</v>
      </c>
      <c r="Q440" s="269">
        <v>58.65</v>
      </c>
      <c r="R440" s="11">
        <v>5</v>
      </c>
      <c r="S440" s="11">
        <f>VLOOKUP(Table2[[#This Row],[200m Place Race1]],Races!$F$3:$G$30,2,0)</f>
        <v>16</v>
      </c>
      <c r="T440" s="11">
        <f>Table2[[#This Row],[200m Points1]]+Table2[[#This Row],[500m Points 1]]+Table2[[#This Row],[LD Points1]]</f>
        <v>42</v>
      </c>
      <c r="U440" s="11">
        <v>6</v>
      </c>
      <c r="V440" s="8">
        <f>VLOOKUP(Table2[[#This Row],[Final Place RACE 1]],Races!$F$3:$G$28,2,0)</f>
        <v>15</v>
      </c>
      <c r="W440" s="37" t="s">
        <v>1276</v>
      </c>
      <c r="X440" s="11">
        <v>5</v>
      </c>
      <c r="Y440" s="7">
        <f>VLOOKUP(Table2[[#This Row],[LD Place Race 2]],Races!$F$3:$G$30,2,0)</f>
        <v>16</v>
      </c>
      <c r="Z440" s="37" t="s">
        <v>1417</v>
      </c>
      <c r="AA440" s="11">
        <v>4</v>
      </c>
      <c r="AB440" s="7">
        <f>VLOOKUP(Table2[[#This Row],[500m Place Race 2]],Races!$F$3:$G$30,2,0)</f>
        <v>17</v>
      </c>
      <c r="AC440" s="280">
        <v>50.18</v>
      </c>
      <c r="AD440" s="11">
        <v>4</v>
      </c>
      <c r="AE440" s="7">
        <f>VLOOKUP(Table2[[#This Row],[200m Race 2 Place]],Races!$F$3:$G$30,2,0)</f>
        <v>17</v>
      </c>
      <c r="AF440" s="300">
        <v>23.89</v>
      </c>
      <c r="AG440" s="37">
        <v>4</v>
      </c>
      <c r="AH440" s="11">
        <f>VLOOKUP(Table2[[#This Row],[100m Place Race 2]],Races!$F$3:$G$30,2,0)</f>
        <v>17</v>
      </c>
      <c r="AI440" s="11">
        <f>Table2[[#This Row],[100m POINTS Race 2]]+Table2[[#This Row],[200m POINTS RACE 2]]+Table2[[#This Row],[500m Points Race 2]]+Table2[[#This Row],[LD Points Race 2]]</f>
        <v>67</v>
      </c>
      <c r="AJ440" s="11">
        <v>4</v>
      </c>
      <c r="AK440" s="11">
        <f>VLOOKUP(Table2[[#This Row],[Race 2 Overall Position]],Races!$F$3:$G$30,2,0)</f>
        <v>17</v>
      </c>
      <c r="AL440" s="11"/>
      <c r="AM440" s="11"/>
      <c r="AN440" s="11"/>
      <c r="AO440" s="11"/>
      <c r="AP440" s="11"/>
      <c r="AQ440" s="11"/>
      <c r="AR440" s="11"/>
      <c r="AS440" s="11"/>
      <c r="AT440" s="11"/>
      <c r="AU440" s="11"/>
      <c r="AV440" s="11"/>
      <c r="AW440" s="11"/>
      <c r="AX440" s="11"/>
      <c r="AY440" s="11"/>
      <c r="AZ440" s="11"/>
      <c r="BA440" s="11" t="s">
        <v>1963</v>
      </c>
      <c r="BB440" s="11">
        <v>4</v>
      </c>
      <c r="BC440" s="11">
        <f>VLOOKUP(Table2[[#This Row],[Total Position Race 5]],Races!$F$3:$G$30,2,0)</f>
        <v>17</v>
      </c>
      <c r="BD440" s="11" t="s">
        <v>2046</v>
      </c>
      <c r="BE440" s="11">
        <v>4</v>
      </c>
      <c r="BF440" s="11">
        <f>VLOOKUP(Table2[[#This Row],[Total Position Race 6]],Races!$F$3:$G$30,2,0)</f>
        <v>17</v>
      </c>
      <c r="BG440" s="11"/>
      <c r="BH440" s="11"/>
      <c r="BI440" s="11"/>
      <c r="BJ440" s="11"/>
      <c r="BK440" s="11"/>
      <c r="BL440" s="11"/>
      <c r="BM440" s="11"/>
      <c r="BN440" s="11"/>
      <c r="BO440" s="11"/>
      <c r="BP440" s="11"/>
      <c r="BQ440" s="11"/>
      <c r="BR440" s="11"/>
      <c r="BS440" s="11"/>
      <c r="BT440" s="11"/>
      <c r="BU440" s="11"/>
      <c r="BV44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440" s="9">
        <f>Table2[[#This Row],[Final Points race 1]]+Table2[[#This Row],[Final Points race 2]]+Table2[[#This Row],[Final POINTS Race 4 ]]+Table2[[#This Row],[Final POINTS Race 5]]+Table2[[#This Row],[Final POINTS Race 6]]</f>
        <v>66</v>
      </c>
      <c r="BX44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0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66</v>
      </c>
      <c r="CD440" s="42"/>
    </row>
    <row r="441" spans="1:82" ht="16.5" hidden="1" customHeight="1" thickBot="1">
      <c r="A441" s="10">
        <v>18</v>
      </c>
      <c r="B441" s="6" t="s">
        <v>9</v>
      </c>
      <c r="C441" s="185" t="s">
        <v>58</v>
      </c>
      <c r="D441" s="19">
        <v>37166</v>
      </c>
      <c r="E441" s="92" t="s">
        <v>76</v>
      </c>
      <c r="F441" s="41" t="s">
        <v>370</v>
      </c>
      <c r="G441" s="28" t="s">
        <v>686</v>
      </c>
      <c r="H441" s="191">
        <v>10186</v>
      </c>
      <c r="I441" s="93" t="e">
        <f>VLOOKUP(Table2[[#This Row],[GCU Number]],'race 5'!$B$2:$G$48,1,0)</f>
        <v>#N/A</v>
      </c>
      <c r="J441" s="11">
        <v>152</v>
      </c>
      <c r="K441" s="37"/>
      <c r="L441" s="11"/>
      <c r="M441" s="11" t="e">
        <f>VLOOKUP(Table2[[#This Row],[LD Place Race1]],Races!$F$3:$G$30,2,0)</f>
        <v>#N/A</v>
      </c>
      <c r="N441" s="11"/>
      <c r="O441" s="11"/>
      <c r="P441" s="11" t="e">
        <f>VLOOKUP(Table2[[#This Row],[500m Place Race1]],Races!$F$3:$G$30,2,0)</f>
        <v>#N/A</v>
      </c>
      <c r="Q441" s="37"/>
      <c r="R441" s="11"/>
      <c r="S441" s="11" t="e">
        <f>VLOOKUP(Table2[[#This Row],[200m Place Race1]],Races!$F$3:$G$30,2,0)</f>
        <v>#N/A</v>
      </c>
      <c r="T441" s="37" t="e">
        <f>Table2[[#This Row],[200m Points1]]+Table2[[#This Row],[500m Points 1]]+Table2[[#This Row],[LD Points1]]</f>
        <v>#N/A</v>
      </c>
      <c r="U441" s="11"/>
      <c r="V441" s="8"/>
      <c r="W441" s="37"/>
      <c r="X441" s="11"/>
      <c r="Y441" s="7" t="e">
        <f>VLOOKUP(Table2[[#This Row],[LD Place Race 2]],Races!$F$3:$G$30,2,0)</f>
        <v>#N/A</v>
      </c>
      <c r="Z441" s="37"/>
      <c r="AA441" s="11"/>
      <c r="AB441" s="7" t="e">
        <f>VLOOKUP(Table2[[#This Row],[500m Place Race 2]],Races!$F$3:$G$30,2,0)</f>
        <v>#N/A</v>
      </c>
      <c r="AC441" s="37"/>
      <c r="AD441" s="11"/>
      <c r="AE441" s="7" t="e">
        <f>VLOOKUP(Table2[[#This Row],[200m Race 2 Place]],Races!$F$3:$G$30,2,0)</f>
        <v>#N/A</v>
      </c>
      <c r="AF441" s="11"/>
      <c r="AG441" s="37"/>
      <c r="AH441" s="11" t="e">
        <f>VLOOKUP(Table2[[#This Row],[100m Place Race 2]],Races!$F$3:$G$30,2,0)</f>
        <v>#N/A</v>
      </c>
      <c r="AI441" s="11" t="e">
        <f>Table2[[#This Row],[100m POINTS Race 2]]+Table2[[#This Row],[200m POINTS RACE 2]]+Table2[[#This Row],[500m Points Race 2]]+Table2[[#This Row],[LD Points Race 2]]</f>
        <v>#N/A</v>
      </c>
      <c r="AJ441" s="11"/>
      <c r="AK441" s="11"/>
      <c r="AL441" s="37"/>
      <c r="AM441" s="11"/>
      <c r="AN441" s="37"/>
      <c r="AO441" s="11" t="s">
        <v>1663</v>
      </c>
      <c r="AP441" s="37">
        <v>5</v>
      </c>
      <c r="AQ441" s="11">
        <f>VLOOKUP(Table2[[#This Row],[500m Position]],Races!$F$3:$G$30,2,0)</f>
        <v>16</v>
      </c>
      <c r="AR441" s="280">
        <v>54.97</v>
      </c>
      <c r="AS441" s="11">
        <v>5</v>
      </c>
      <c r="AT441" s="37">
        <f>VLOOKUP(Table2[[#This Row],[200m Position Race 4]],Races!$F$3:$G$30,2,0)</f>
        <v>16</v>
      </c>
      <c r="AU441" s="269">
        <v>25.23</v>
      </c>
      <c r="AV441" s="37">
        <v>2</v>
      </c>
      <c r="AW441" s="11">
        <f>VLOOKUP(Table2[[#This Row],[100m Position Race 4 ]],Races!$F$3:$G$30,2,0)</f>
        <v>22</v>
      </c>
      <c r="AX441" s="11">
        <f>Table2[[#This Row],[100m Points Race 4 ]]+Table2[[#This Row],[200m Points Race 4]]+Table2[[#This Row],[500m Points]]</f>
        <v>54</v>
      </c>
      <c r="AY441" s="11">
        <v>2</v>
      </c>
      <c r="AZ441" s="11">
        <f>VLOOKUP(Table2[[#This Row],[Total Position Race 4]],Races!$F$3:$G$30,2,0)</f>
        <v>22</v>
      </c>
      <c r="BA441" s="37"/>
      <c r="BB441" s="37"/>
      <c r="BC441" s="11"/>
      <c r="BD441" s="37"/>
      <c r="BE441" s="11"/>
      <c r="BF441" s="37"/>
      <c r="BG441" s="11"/>
      <c r="BH441" s="37"/>
      <c r="BI441" s="11"/>
      <c r="BJ441" s="37"/>
      <c r="BK441" s="11"/>
      <c r="BL441" s="37"/>
      <c r="BM441" s="11"/>
      <c r="BN441" s="37"/>
      <c r="BO441" s="11"/>
      <c r="BP441" s="37"/>
      <c r="BQ441" s="11"/>
      <c r="BR441" s="37"/>
      <c r="BS441" s="11"/>
      <c r="BT441" s="37"/>
      <c r="BU441" s="11"/>
      <c r="BV44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41" s="9">
        <f>Table2[[#This Row],[Final Points race 1]]+Table2[[#This Row],[Final Points race 2]]+Table2[[#This Row],[Final POINTS Race 4 ]]+Table2[[#This Row],[Final POINTS Race 5]]+Table2[[#This Row],[Final POINTS Race 6]]</f>
        <v>22</v>
      </c>
      <c r="BX44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1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22</v>
      </c>
      <c r="CD441" s="42"/>
    </row>
    <row r="442" spans="1:82" ht="16.5" customHeight="1" thickBot="1">
      <c r="A442" s="10">
        <v>18</v>
      </c>
      <c r="B442" s="6" t="s">
        <v>19</v>
      </c>
      <c r="C442" s="185" t="s">
        <v>104</v>
      </c>
      <c r="D442" s="19">
        <v>36960</v>
      </c>
      <c r="E442" s="62" t="s">
        <v>76</v>
      </c>
      <c r="F442" s="64" t="s">
        <v>473</v>
      </c>
      <c r="G442" s="10" t="s">
        <v>13</v>
      </c>
      <c r="H442" s="201">
        <v>10819</v>
      </c>
      <c r="I442" s="93">
        <f>VLOOKUP(Table2[[#This Row],[GCU Number]],'race 5'!$B$2:$G$48,1,0)</f>
        <v>10819</v>
      </c>
      <c r="J442" s="11">
        <v>118</v>
      </c>
      <c r="K442" s="11"/>
      <c r="L442" s="11"/>
      <c r="M442" s="11" t="e">
        <f>VLOOKUP(Table2[[#This Row],[LD Place Race1]],Races!$F$3:$G$30,2,0)</f>
        <v>#N/A</v>
      </c>
      <c r="N442" s="11"/>
      <c r="O442" s="11"/>
      <c r="P442" s="11" t="e">
        <f>VLOOKUP(Table2[[#This Row],[500m Place Race1]],Races!$F$3:$G$30,2,0)</f>
        <v>#N/A</v>
      </c>
      <c r="Q442" s="11"/>
      <c r="R442" s="11"/>
      <c r="S442" s="11" t="e">
        <f>VLOOKUP(Table2[[#This Row],[200m Place Race1]],Races!$F$3:$G$30,2,0)</f>
        <v>#N/A</v>
      </c>
      <c r="T442" s="11" t="e">
        <f>Table2[[#This Row],[200m Points1]]+Table2[[#This Row],[500m Points 1]]+Table2[[#This Row],[LD Points1]]</f>
        <v>#N/A</v>
      </c>
      <c r="U442" s="11"/>
      <c r="V442" s="8"/>
      <c r="W442" s="37" t="s">
        <v>1274</v>
      </c>
      <c r="X442" s="11">
        <v>1</v>
      </c>
      <c r="Y442" s="7">
        <f>VLOOKUP(Table2[[#This Row],[LD Place Race 2]],Races!$F$3:$G$30,2,0)</f>
        <v>26</v>
      </c>
      <c r="Z442" s="37" t="s">
        <v>1433</v>
      </c>
      <c r="AA442" s="11">
        <v>1</v>
      </c>
      <c r="AB442" s="7">
        <f>VLOOKUP(Table2[[#This Row],[500m Place Race 2]],Races!$F$3:$G$30,2,0)</f>
        <v>26</v>
      </c>
      <c r="AC442" s="280">
        <v>52.65</v>
      </c>
      <c r="AD442" s="11">
        <v>1</v>
      </c>
      <c r="AE442" s="7">
        <f>VLOOKUP(Table2[[#This Row],[200m Race 2 Place]],Races!$F$3:$G$30,2,0)</f>
        <v>26</v>
      </c>
      <c r="AF442" s="300">
        <v>24.35</v>
      </c>
      <c r="AG442" s="37">
        <v>1</v>
      </c>
      <c r="AH442" s="11">
        <f>VLOOKUP(Table2[[#This Row],[100m Place Race 2]],Races!$F$3:$G$30,2,0)</f>
        <v>26</v>
      </c>
      <c r="AI442" s="11">
        <f>Table2[[#This Row],[100m POINTS Race 2]]+Table2[[#This Row],[200m POINTS RACE 2]]+Table2[[#This Row],[500m Points Race 2]]+Table2[[#This Row],[LD Points Race 2]]</f>
        <v>104</v>
      </c>
      <c r="AJ442" s="11">
        <v>1</v>
      </c>
      <c r="AK442" s="11">
        <f>VLOOKUP(Table2[[#This Row],[Race 2 Overall Position]],Races!$F$3:$G$30,2,0)</f>
        <v>26</v>
      </c>
      <c r="AL442" s="11"/>
      <c r="AM442" s="11"/>
      <c r="AN442" s="11"/>
      <c r="AO442" s="11" t="s">
        <v>1666</v>
      </c>
      <c r="AP442" s="11">
        <v>2</v>
      </c>
      <c r="AQ442" s="11">
        <f>VLOOKUP(Table2[[#This Row],[500m Position]],Races!$F$3:$G$30,2,0)</f>
        <v>22</v>
      </c>
      <c r="AR442" s="269" t="s">
        <v>1742</v>
      </c>
      <c r="AS442" s="11">
        <v>2</v>
      </c>
      <c r="AT442" s="11">
        <f>VLOOKUP(Table2[[#This Row],[200m Position Race 4]],Races!$F$3:$G$30,2,0)</f>
        <v>22</v>
      </c>
      <c r="AU442" s="269">
        <v>30.3</v>
      </c>
      <c r="AV442" s="11">
        <v>2</v>
      </c>
      <c r="AW442" s="11">
        <f>VLOOKUP(Table2[[#This Row],[100m Position Race 4 ]],Races!$F$3:$G$30,2,0)</f>
        <v>22</v>
      </c>
      <c r="AX442" s="11">
        <f>Table2[[#This Row],[100m Points Race 4 ]]+Table2[[#This Row],[200m Points Race 4]]+Table2[[#This Row],[500m Points]]</f>
        <v>66</v>
      </c>
      <c r="AY442" s="11">
        <v>2</v>
      </c>
      <c r="AZ442" s="11">
        <f>VLOOKUP(Table2[[#This Row],[Total Position Race 4]],Races!$F$3:$G$30,2,0)</f>
        <v>22</v>
      </c>
      <c r="BA442" s="11" t="s">
        <v>1964</v>
      </c>
      <c r="BB442" s="11">
        <v>1</v>
      </c>
      <c r="BC442" s="11">
        <f>VLOOKUP(Table2[[#This Row],[Total Position Race 5]],Races!$F$3:$G$30,2,0)</f>
        <v>26</v>
      </c>
      <c r="BD442" s="11" t="s">
        <v>2043</v>
      </c>
      <c r="BE442" s="11">
        <v>1</v>
      </c>
      <c r="BF442" s="11">
        <f>VLOOKUP(Table2[[#This Row],[Total Position Race 6]],Races!$F$3:$G$30,2,0)</f>
        <v>26</v>
      </c>
      <c r="BG442" s="11"/>
      <c r="BH442" s="11"/>
      <c r="BI442" s="11"/>
      <c r="BJ442" s="11"/>
      <c r="BK442" s="11"/>
      <c r="BL442" s="11"/>
      <c r="BM442" s="11"/>
      <c r="BN442" s="11"/>
      <c r="BO442" s="11"/>
      <c r="BP442" s="11"/>
      <c r="BQ442" s="11"/>
      <c r="BR442" s="11"/>
      <c r="BS442" s="11"/>
      <c r="BT442" s="11"/>
      <c r="BU442" s="11"/>
      <c r="BV44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2</v>
      </c>
      <c r="BW442" s="9">
        <f>Table2[[#This Row],[Final Points race 1]]+Table2[[#This Row],[Final Points race 2]]+Table2[[#This Row],[Final POINTS Race 4 ]]+Table2[[#This Row],[Final POINTS Race 5]]+Table2[[#This Row],[Final POINTS Race 6]]</f>
        <v>100</v>
      </c>
      <c r="BX44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2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100</v>
      </c>
      <c r="CD442" s="42"/>
    </row>
    <row r="443" spans="1:82" ht="16.5" hidden="1" customHeight="1" thickBot="1">
      <c r="A443" s="10">
        <v>18</v>
      </c>
      <c r="B443" s="6" t="s">
        <v>19</v>
      </c>
      <c r="C443" s="185" t="s">
        <v>455</v>
      </c>
      <c r="D443" s="19">
        <v>36718</v>
      </c>
      <c r="E443" s="62" t="s">
        <v>76</v>
      </c>
      <c r="F443" s="193" t="s">
        <v>739</v>
      </c>
      <c r="G443" s="10" t="s">
        <v>11</v>
      </c>
      <c r="H443" s="201">
        <v>2653</v>
      </c>
      <c r="I443" s="93" t="e">
        <f>VLOOKUP(Table2[[#This Row],[GCU Number]],'race 5'!$B$2:$G$48,1,0)</f>
        <v>#N/A</v>
      </c>
      <c r="J443" s="11">
        <v>189</v>
      </c>
      <c r="K443" s="11"/>
      <c r="L443" s="11"/>
      <c r="M443" s="11" t="e">
        <f>VLOOKUP(Table2[[#This Row],[LD Place Race1]],Races!$F$3:$G$30,2,0)</f>
        <v>#N/A</v>
      </c>
      <c r="N443" s="11"/>
      <c r="O443" s="11"/>
      <c r="P443" s="11" t="e">
        <f>VLOOKUP(Table2[[#This Row],[500m Place Race1]],Races!$F$3:$G$30,2,0)</f>
        <v>#N/A</v>
      </c>
      <c r="Q443" s="11"/>
      <c r="R443" s="11"/>
      <c r="S443" s="11" t="e">
        <f>VLOOKUP(Table2[[#This Row],[200m Place Race1]],Races!$F$3:$G$30,2,0)</f>
        <v>#N/A</v>
      </c>
      <c r="T443" s="11" t="e">
        <f>Table2[[#This Row],[200m Points1]]+Table2[[#This Row],[500m Points 1]]+Table2[[#This Row],[LD Points1]]</f>
        <v>#N/A</v>
      </c>
      <c r="U443" s="11"/>
      <c r="V443" s="8"/>
      <c r="W443" s="11"/>
      <c r="X443" s="11"/>
      <c r="Y443" s="7" t="e">
        <f>VLOOKUP(Table2[[#This Row],[LD Place Race 2]],Races!$F$3:$G$30,2,0)</f>
        <v>#N/A</v>
      </c>
      <c r="Z443" s="11"/>
      <c r="AA443" s="11"/>
      <c r="AB443" s="7" t="e">
        <f>VLOOKUP(Table2[[#This Row],[500m Place Race 2]],Races!$F$3:$G$30,2,0)</f>
        <v>#N/A</v>
      </c>
      <c r="AC443" s="11"/>
      <c r="AD443" s="11"/>
      <c r="AE443" s="7" t="e">
        <f>VLOOKUP(Table2[[#This Row],[200m Race 2 Place]],Races!$F$3:$G$30,2,0)</f>
        <v>#N/A</v>
      </c>
      <c r="AF443" s="11"/>
      <c r="AG443" s="11"/>
      <c r="AH443" s="11" t="e">
        <f>VLOOKUP(Table2[[#This Row],[100m Place Race 2]],Races!$F$3:$G$30,2,0)</f>
        <v>#N/A</v>
      </c>
      <c r="AI443" s="11" t="e">
        <f>Table2[[#This Row],[100m POINTS Race 2]]+Table2[[#This Row],[200m POINTS RACE 2]]+Table2[[#This Row],[500m Points Race 2]]+Table2[[#This Row],[LD Points Race 2]]</f>
        <v>#N/A</v>
      </c>
      <c r="AJ443" s="11"/>
      <c r="AK443" s="11"/>
      <c r="AL443" s="11"/>
      <c r="AM443" s="11"/>
      <c r="AN443" s="11"/>
      <c r="AO443" s="11" t="s">
        <v>1665</v>
      </c>
      <c r="AP443" s="11">
        <v>1</v>
      </c>
      <c r="AQ443" s="11">
        <f>VLOOKUP(Table2[[#This Row],[500m Position]],Races!$F$3:$G$30,2,0)</f>
        <v>26</v>
      </c>
      <c r="AR443" s="269" t="s">
        <v>1740</v>
      </c>
      <c r="AS443" s="11">
        <v>1</v>
      </c>
      <c r="AT443" s="11">
        <f>VLOOKUP(Table2[[#This Row],[200m Position Race 4]],Races!$F$3:$G$30,2,0)</f>
        <v>26</v>
      </c>
      <c r="AU443" s="269">
        <v>27.66</v>
      </c>
      <c r="AV443" s="11">
        <v>1</v>
      </c>
      <c r="AW443" s="11">
        <f>VLOOKUP(Table2[[#This Row],[100m Position Race 4 ]],Races!$F$3:$G$30,2,0)</f>
        <v>26</v>
      </c>
      <c r="AX443" s="11">
        <f>Table2[[#This Row],[100m Points Race 4 ]]+Table2[[#This Row],[200m Points Race 4]]+Table2[[#This Row],[500m Points]]</f>
        <v>78</v>
      </c>
      <c r="AY443" s="11">
        <v>1</v>
      </c>
      <c r="AZ443" s="11">
        <f>VLOOKUP(Table2[[#This Row],[Total Position Race 4]],Races!$F$3:$G$30,2,0)</f>
        <v>26</v>
      </c>
      <c r="BA443" s="11"/>
      <c r="BB443" s="11"/>
      <c r="BC443" s="11"/>
      <c r="BD443" s="11"/>
      <c r="BE443" s="11"/>
      <c r="BF443" s="11"/>
      <c r="BG443" s="11"/>
      <c r="BH443" s="11"/>
      <c r="BI443" s="11"/>
      <c r="BJ443" s="11"/>
      <c r="BK443" s="11"/>
      <c r="BL443" s="11"/>
      <c r="BM443" s="11"/>
      <c r="BN443" s="11"/>
      <c r="BO443" s="11"/>
      <c r="BP443" s="11"/>
      <c r="BQ443" s="11"/>
      <c r="BR443" s="11"/>
      <c r="BS443" s="11"/>
      <c r="BT443" s="11"/>
      <c r="BU443" s="11"/>
      <c r="BV44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43" s="9">
        <f>Table2[[#This Row],[Final Points race 1]]+Table2[[#This Row],[Final Points race 2]]+Table2[[#This Row],[Final POINTS Race 4 ]]+Table2[[#This Row],[Final POINTS Race 5]]+Table2[[#This Row],[Final POINTS Race 6]]</f>
        <v>26</v>
      </c>
      <c r="BX44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3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26</v>
      </c>
      <c r="CD443" s="42"/>
    </row>
    <row r="444" spans="1:82" ht="16.5" hidden="1" customHeight="1" thickBot="1">
      <c r="A444" s="10">
        <v>18</v>
      </c>
      <c r="B444" s="6" t="s">
        <v>19</v>
      </c>
      <c r="C444" s="185" t="s">
        <v>207</v>
      </c>
      <c r="D444" s="19">
        <v>36320</v>
      </c>
      <c r="E444" s="62" t="s">
        <v>76</v>
      </c>
      <c r="F444" s="64" t="s">
        <v>82</v>
      </c>
      <c r="G444" s="10" t="s">
        <v>13</v>
      </c>
      <c r="H444" s="191"/>
      <c r="I444" s="93" t="e">
        <f>VLOOKUP(Table2[[#This Row],[GCU Number]],'race 5'!$B$2:$G$48,1,0)</f>
        <v>#N/A</v>
      </c>
      <c r="J444" s="11"/>
      <c r="K444" s="37"/>
      <c r="L444" s="11"/>
      <c r="M444" s="11" t="e">
        <f>VLOOKUP(Table2[[#This Row],[LD Place Race1]],Races!$F$3:$G$30,2,0)</f>
        <v>#N/A</v>
      </c>
      <c r="N444" s="11"/>
      <c r="O444" s="11"/>
      <c r="P444" s="11" t="e">
        <f>VLOOKUP(Table2[[#This Row],[500m Place Race1]],Races!$F$3:$G$30,2,0)</f>
        <v>#N/A</v>
      </c>
      <c r="Q444" s="37"/>
      <c r="R444" s="11"/>
      <c r="S444" s="11" t="e">
        <f>VLOOKUP(Table2[[#This Row],[200m Place Race1]],Races!$F$3:$G$30,2,0)</f>
        <v>#N/A</v>
      </c>
      <c r="T444" s="37" t="e">
        <f>Table2[[#This Row],[200m Points1]]+Table2[[#This Row],[500m Points 1]]+Table2[[#This Row],[LD Points1]]</f>
        <v>#N/A</v>
      </c>
      <c r="U444" s="11"/>
      <c r="V444" s="8"/>
      <c r="W444" s="37"/>
      <c r="X444" s="11"/>
      <c r="Y444" s="7" t="e">
        <f>VLOOKUP(Table2[[#This Row],[LD Place Race 2]],Races!$F$3:$G$30,2,0)</f>
        <v>#N/A</v>
      </c>
      <c r="Z444" s="37"/>
      <c r="AA444" s="11"/>
      <c r="AB444" s="7" t="e">
        <f>VLOOKUP(Table2[[#This Row],[500m Place Race 2]],Races!$F$3:$G$30,2,0)</f>
        <v>#N/A</v>
      </c>
      <c r="AC444" s="37"/>
      <c r="AD444" s="11"/>
      <c r="AE444" s="7" t="e">
        <f>VLOOKUP(Table2[[#This Row],[200m Race 2 Place]],Races!$F$3:$G$30,2,0)</f>
        <v>#N/A</v>
      </c>
      <c r="AF444" s="11"/>
      <c r="AG444" s="37"/>
      <c r="AH444" s="11" t="e">
        <f>VLOOKUP(Table2[[#This Row],[100m Place Race 2]],Races!$F$3:$G$30,2,0)</f>
        <v>#N/A</v>
      </c>
      <c r="AI444" s="11" t="e">
        <f>Table2[[#This Row],[100m POINTS Race 2]]+Table2[[#This Row],[200m POINTS RACE 2]]+Table2[[#This Row],[500m Points Race 2]]+Table2[[#This Row],[LD Points Race 2]]</f>
        <v>#N/A</v>
      </c>
      <c r="AJ444" s="11"/>
      <c r="AK444" s="11"/>
      <c r="AL444" s="37"/>
      <c r="AM444" s="11"/>
      <c r="AN444" s="37"/>
      <c r="AO444" s="11"/>
      <c r="AP444" s="37"/>
      <c r="AQ444" s="11" t="e">
        <f>VLOOKUP(Table2[[#This Row],[500m Position]],Races!$F$3:$G$30,2,0)</f>
        <v>#N/A</v>
      </c>
      <c r="AR444" s="37"/>
      <c r="AS444" s="11"/>
      <c r="AT444" s="37" t="e">
        <f>VLOOKUP(Table2[[#This Row],[200m Position Race 4]],Races!$F$3:$G$30,2,0)</f>
        <v>#N/A</v>
      </c>
      <c r="AU444" s="11"/>
      <c r="AV444" s="37"/>
      <c r="AW444" s="11" t="e">
        <f>VLOOKUP(Table2[[#This Row],[100m Position Race 4 ]],Races!$F$3:$G$30,2,0)</f>
        <v>#N/A</v>
      </c>
      <c r="AX444" s="11" t="e">
        <f>Table2[[#This Row],[100m Points Race 4 ]]+Table2[[#This Row],[200m Points Race 4]]+Table2[[#This Row],[500m Points]]</f>
        <v>#N/A</v>
      </c>
      <c r="AY444" s="11"/>
      <c r="AZ444" s="11"/>
      <c r="BA444" s="37"/>
      <c r="BB444" s="37"/>
      <c r="BC444" s="11"/>
      <c r="BD444" s="37"/>
      <c r="BE444" s="11"/>
      <c r="BF444" s="37"/>
      <c r="BG444" s="11"/>
      <c r="BH444" s="37"/>
      <c r="BI444" s="11"/>
      <c r="BJ444" s="37"/>
      <c r="BK444" s="11"/>
      <c r="BL444" s="37"/>
      <c r="BM444" s="11"/>
      <c r="BN444" s="37"/>
      <c r="BO444" s="11"/>
      <c r="BP444" s="37"/>
      <c r="BQ444" s="11"/>
      <c r="BR444" s="37"/>
      <c r="BS444" s="11"/>
      <c r="BT444" s="37"/>
      <c r="BU444" s="11"/>
      <c r="BV44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44" s="9">
        <f>Table2[[#This Row],[Final Points race 1]]+Table2[[#This Row],[Final Points race 2]]+Table2[[#This Row],[Final POINTS Race 4 ]]+Table2[[#This Row],[Final POINTS Race 5]]+Table2[[#This Row],[Final POINTS Race 6]]</f>
        <v>0</v>
      </c>
      <c r="BX4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4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44" s="42"/>
    </row>
    <row r="445" spans="1:82" ht="16.5" hidden="1" customHeight="1" thickBot="1">
      <c r="A445" s="10">
        <v>18</v>
      </c>
      <c r="B445" s="6" t="s">
        <v>19</v>
      </c>
      <c r="C445" s="185" t="s">
        <v>454</v>
      </c>
      <c r="D445" s="19">
        <v>37253</v>
      </c>
      <c r="E445" s="62" t="s">
        <v>76</v>
      </c>
      <c r="F445" s="64" t="s">
        <v>473</v>
      </c>
      <c r="G445" s="10" t="s">
        <v>13</v>
      </c>
      <c r="H445" s="201">
        <v>10593</v>
      </c>
      <c r="I445" s="93">
        <f>VLOOKUP(Table2[[#This Row],[GCU Number]],'race 5'!$B$2:$G$48,1,0)</f>
        <v>10593</v>
      </c>
      <c r="J445" s="11">
        <v>145</v>
      </c>
      <c r="K445" s="78"/>
      <c r="L445" s="11"/>
      <c r="M445" s="11" t="e">
        <f>VLOOKUP(Table2[[#This Row],[LD Place Race1]],Races!$F$3:$G$30,2,0)</f>
        <v>#N/A</v>
      </c>
      <c r="N445" s="11"/>
      <c r="O445" s="11"/>
      <c r="P445" s="11" t="e">
        <f>VLOOKUP(Table2[[#This Row],[500m Place Race1]],Races!$F$3:$G$30,2,0)</f>
        <v>#N/A</v>
      </c>
      <c r="Q445" s="78"/>
      <c r="R445" s="11"/>
      <c r="S445" s="11" t="e">
        <f>VLOOKUP(Table2[[#This Row],[200m Place Race1]],Races!$F$3:$G$30,2,0)</f>
        <v>#N/A</v>
      </c>
      <c r="T445" s="78" t="e">
        <f>Table2[[#This Row],[200m Points1]]+Table2[[#This Row],[500m Points 1]]+Table2[[#This Row],[LD Points1]]</f>
        <v>#N/A</v>
      </c>
      <c r="U445" s="11"/>
      <c r="V445" s="8"/>
      <c r="W445" s="78"/>
      <c r="X445" s="11"/>
      <c r="Y445" s="8" t="e">
        <f>VLOOKUP(Table2[[#This Row],[LD Place Race 2]],Races!$F$3:$G$30,2,0)</f>
        <v>#N/A</v>
      </c>
      <c r="Z445" s="78"/>
      <c r="AA445" s="11"/>
      <c r="AB445" s="8" t="e">
        <f>VLOOKUP(Table2[[#This Row],[500m Place Race 2]],Races!$F$3:$G$30,2,0)</f>
        <v>#N/A</v>
      </c>
      <c r="AC445" s="78"/>
      <c r="AD445" s="11"/>
      <c r="AE445" s="8" t="e">
        <f>VLOOKUP(Table2[[#This Row],[200m Race 2 Place]],Races!$F$3:$G$30,2,0)</f>
        <v>#N/A</v>
      </c>
      <c r="AF445" s="11"/>
      <c r="AG445" s="78"/>
      <c r="AH445" s="11" t="e">
        <f>VLOOKUP(Table2[[#This Row],[100m Place Race 2]],Races!$F$3:$G$30,2,0)</f>
        <v>#N/A</v>
      </c>
      <c r="AI445" s="11" t="e">
        <f>Table2[[#This Row],[100m POINTS Race 2]]+Table2[[#This Row],[200m POINTS RACE 2]]+Table2[[#This Row],[500m Points Race 2]]+Table2[[#This Row],[LD Points Race 2]]</f>
        <v>#N/A</v>
      </c>
      <c r="AJ445" s="11"/>
      <c r="AK445" s="9"/>
      <c r="AL445" s="78"/>
      <c r="AM445" s="11"/>
      <c r="AN445" s="78"/>
      <c r="AO445" s="11"/>
      <c r="AP445" s="78"/>
      <c r="AQ445" s="11" t="e">
        <f>VLOOKUP(Table2[[#This Row],[500m Position]],Races!$F$3:$G$30,2,0)</f>
        <v>#N/A</v>
      </c>
      <c r="AR445" s="78"/>
      <c r="AS445" s="11"/>
      <c r="AT445" s="78" t="e">
        <f>VLOOKUP(Table2[[#This Row],[200m Position Race 4]],Races!$F$3:$G$30,2,0)</f>
        <v>#N/A</v>
      </c>
      <c r="AU445" s="11"/>
      <c r="AV445" s="78"/>
      <c r="AW445" s="11" t="e">
        <f>VLOOKUP(Table2[[#This Row],[100m Position Race 4 ]],Races!$F$3:$G$30,2,0)</f>
        <v>#N/A</v>
      </c>
      <c r="AX445" s="11" t="e">
        <f>Table2[[#This Row],[100m Points Race 4 ]]+Table2[[#This Row],[200m Points Race 4]]+Table2[[#This Row],[500m Points]]</f>
        <v>#N/A</v>
      </c>
      <c r="AY445" s="11"/>
      <c r="AZ445" s="11"/>
      <c r="BA445" s="78" t="s">
        <v>1965</v>
      </c>
      <c r="BB445" s="78">
        <v>2</v>
      </c>
      <c r="BC445" s="11">
        <f>VLOOKUP(Table2[[#This Row],[Total Position Race 5]],Races!$F$3:$G$30,2,0)</f>
        <v>22</v>
      </c>
      <c r="BD445" s="78"/>
      <c r="BE445" s="11"/>
      <c r="BF445" s="78"/>
      <c r="BG445" s="11"/>
      <c r="BH445" s="78"/>
      <c r="BI445" s="11"/>
      <c r="BJ445" s="78"/>
      <c r="BK445" s="11"/>
      <c r="BL445" s="78"/>
      <c r="BM445" s="11"/>
      <c r="BN445" s="78"/>
      <c r="BO445" s="11"/>
      <c r="BP445" s="78"/>
      <c r="BQ445" s="11"/>
      <c r="BR445" s="78"/>
      <c r="BS445" s="11"/>
      <c r="BT445" s="78"/>
      <c r="BU445" s="11"/>
      <c r="BV44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45" s="9">
        <f>Table2[[#This Row],[Final Points race 1]]+Table2[[#This Row],[Final Points race 2]]+Table2[[#This Row],[Final POINTS Race 4 ]]+Table2[[#This Row],[Final POINTS Race 5]]+Table2[[#This Row],[Final POINTS Race 6]]</f>
        <v>22</v>
      </c>
      <c r="BX4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5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22</v>
      </c>
      <c r="CD445" s="42"/>
    </row>
    <row r="446" spans="1:82" ht="16.5" hidden="1" customHeight="1" thickBot="1">
      <c r="A446" s="10">
        <v>18</v>
      </c>
      <c r="B446" s="6" t="s">
        <v>19</v>
      </c>
      <c r="C446" s="185" t="s">
        <v>344</v>
      </c>
      <c r="D446" s="19">
        <v>36672</v>
      </c>
      <c r="E446" s="290" t="s">
        <v>76</v>
      </c>
      <c r="F446" s="177" t="s">
        <v>70</v>
      </c>
      <c r="G446" s="87" t="s">
        <v>44</v>
      </c>
      <c r="H446" s="191"/>
      <c r="I446" s="93" t="e">
        <f>VLOOKUP(Table2[[#This Row],[GCU Number]],'race 5'!$B$2:$G$48,1,0)</f>
        <v>#N/A</v>
      </c>
      <c r="J446" s="11"/>
      <c r="K446" s="37"/>
      <c r="L446" s="55"/>
      <c r="M446" s="11" t="e">
        <f>VLOOKUP(Table2[[#This Row],[LD Place Race1]],Races!$F$3:$G$30,2,0)</f>
        <v>#N/A</v>
      </c>
      <c r="N446" s="11"/>
      <c r="O446" s="11"/>
      <c r="P446" s="11" t="e">
        <f>VLOOKUP(Table2[[#This Row],[500m Place Race1]],Races!$F$3:$G$30,2,0)</f>
        <v>#N/A</v>
      </c>
      <c r="Q446" s="37"/>
      <c r="R446" s="55"/>
      <c r="S446" s="11" t="e">
        <f>VLOOKUP(Table2[[#This Row],[200m Place Race1]],Races!$F$3:$G$30,2,0)</f>
        <v>#N/A</v>
      </c>
      <c r="T446" s="37" t="e">
        <f>Table2[[#This Row],[200m Points1]]+Table2[[#This Row],[500m Points 1]]+Table2[[#This Row],[LD Points1]]</f>
        <v>#N/A</v>
      </c>
      <c r="U446" s="55"/>
      <c r="V446" s="56"/>
      <c r="W446" s="37"/>
      <c r="X446" s="55"/>
      <c r="Y446" s="56" t="e">
        <f>VLOOKUP(Table2[[#This Row],[LD Place Race 2]],Races!$F$3:$G$30,2,0)</f>
        <v>#N/A</v>
      </c>
      <c r="Z446" s="37"/>
      <c r="AA446" s="55"/>
      <c r="AB446" s="56" t="e">
        <f>VLOOKUP(Table2[[#This Row],[500m Place Race 2]],Races!$F$3:$G$30,2,0)</f>
        <v>#N/A</v>
      </c>
      <c r="AC446" s="37"/>
      <c r="AD446" s="55"/>
      <c r="AE446" s="56" t="e">
        <f>VLOOKUP(Table2[[#This Row],[200m Race 2 Place]],Races!$F$3:$G$30,2,0)</f>
        <v>#N/A</v>
      </c>
      <c r="AF446" s="88"/>
      <c r="AG446" s="37"/>
      <c r="AH446" s="55" t="e">
        <f>VLOOKUP(Table2[[#This Row],[100m Place Race 2]],Races!$F$3:$G$30,2,0)</f>
        <v>#N/A</v>
      </c>
      <c r="AI446" s="55" t="e">
        <f>Table2[[#This Row],[100m POINTS Race 2]]+Table2[[#This Row],[200m POINTS RACE 2]]+Table2[[#This Row],[500m Points Race 2]]+Table2[[#This Row],[LD Points Race 2]]</f>
        <v>#N/A</v>
      </c>
      <c r="AJ446" s="55"/>
      <c r="AK446" s="88"/>
      <c r="AL446" s="37"/>
      <c r="AM446" s="55"/>
      <c r="AN446" s="37"/>
      <c r="AO446" s="55"/>
      <c r="AP446" s="37"/>
      <c r="AQ446" s="55" t="e">
        <f>VLOOKUP(Table2[[#This Row],[500m Position]],Races!$F$3:$G$30,2,0)</f>
        <v>#N/A</v>
      </c>
      <c r="AR446" s="37"/>
      <c r="AS446" s="55"/>
      <c r="AT446" s="37" t="e">
        <f>VLOOKUP(Table2[[#This Row],[200m Position Race 4]],Races!$F$3:$G$30,2,0)</f>
        <v>#N/A</v>
      </c>
      <c r="AU446" s="55"/>
      <c r="AV446" s="37"/>
      <c r="AW446" s="55" t="e">
        <f>VLOOKUP(Table2[[#This Row],[100m Position Race 4 ]],Races!$F$3:$G$30,2,0)</f>
        <v>#N/A</v>
      </c>
      <c r="AX446" s="55" t="e">
        <f>Table2[[#This Row],[100m Points Race 4 ]]+Table2[[#This Row],[200m Points Race 4]]+Table2[[#This Row],[500m Points]]</f>
        <v>#N/A</v>
      </c>
      <c r="AY446" s="55"/>
      <c r="AZ446" s="55"/>
      <c r="BA446" s="37"/>
      <c r="BB446" s="37"/>
      <c r="BC446" s="55"/>
      <c r="BD446" s="37"/>
      <c r="BE446" s="55"/>
      <c r="BF446" s="37"/>
      <c r="BG446" s="55"/>
      <c r="BH446" s="37"/>
      <c r="BI446" s="55"/>
      <c r="BJ446" s="37"/>
      <c r="BK446" s="55"/>
      <c r="BL446" s="37"/>
      <c r="BM446" s="55"/>
      <c r="BN446" s="37"/>
      <c r="BO446" s="55"/>
      <c r="BP446" s="37"/>
      <c r="BQ446" s="55"/>
      <c r="BR446" s="37"/>
      <c r="BS446" s="55"/>
      <c r="BT446" s="37"/>
      <c r="BU446" s="55"/>
      <c r="BV44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46" s="9">
        <f>Table2[[#This Row],[Final Points race 1]]+Table2[[#This Row],[Final Points race 2]]+Table2[[#This Row],[Final POINTS Race 4 ]]+Table2[[#This Row],[Final POINTS Race 5]]+Table2[[#This Row],[Final POINTS Race 6]]</f>
        <v>0</v>
      </c>
      <c r="BX44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6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46" s="42"/>
    </row>
    <row r="447" spans="1:82" ht="16.5" hidden="1" customHeight="1" thickBot="1">
      <c r="A447" s="10">
        <v>18</v>
      </c>
      <c r="B447" s="6" t="s">
        <v>19</v>
      </c>
      <c r="C447" s="185" t="s">
        <v>307</v>
      </c>
      <c r="D447" s="19">
        <v>36672</v>
      </c>
      <c r="E447" s="286" t="s">
        <v>76</v>
      </c>
      <c r="F447" s="41" t="s">
        <v>305</v>
      </c>
      <c r="G447" s="28" t="s">
        <v>44</v>
      </c>
      <c r="H447" s="191"/>
      <c r="I447" s="93" t="e">
        <f>VLOOKUP(Table2[[#This Row],[GCU Number]],'race 5'!$B$2:$G$48,1,0)</f>
        <v>#N/A</v>
      </c>
      <c r="J447" s="11"/>
      <c r="K447" s="37"/>
      <c r="L447" s="11"/>
      <c r="M447" s="11" t="e">
        <f>VLOOKUP(Table2[[#This Row],[LD Place Race1]],Races!$F$3:$G$30,2,0)</f>
        <v>#N/A</v>
      </c>
      <c r="N447" s="11"/>
      <c r="O447" s="11"/>
      <c r="P447" s="11" t="e">
        <f>VLOOKUP(Table2[[#This Row],[500m Place Race1]],Races!$F$3:$G$30,2,0)</f>
        <v>#N/A</v>
      </c>
      <c r="Q447" s="37"/>
      <c r="R447" s="11"/>
      <c r="S447" s="11" t="e">
        <f>VLOOKUP(Table2[[#This Row],[200m Place Race1]],Races!$F$3:$G$30,2,0)</f>
        <v>#N/A</v>
      </c>
      <c r="T447" s="37" t="e">
        <f>Table2[[#This Row],[200m Points1]]+Table2[[#This Row],[500m Points 1]]+Table2[[#This Row],[LD Points1]]</f>
        <v>#N/A</v>
      </c>
      <c r="U447" s="11"/>
      <c r="V447" s="8"/>
      <c r="W447" s="37"/>
      <c r="X447" s="11"/>
      <c r="Y447" s="8" t="e">
        <f>VLOOKUP(Table2[[#This Row],[LD Place Race 2]],Races!$F$3:$G$30,2,0)</f>
        <v>#N/A</v>
      </c>
      <c r="Z447" s="37"/>
      <c r="AA447" s="11"/>
      <c r="AB447" s="8" t="e">
        <f>VLOOKUP(Table2[[#This Row],[500m Place Race 2]],Races!$F$3:$G$30,2,0)</f>
        <v>#N/A</v>
      </c>
      <c r="AC447" s="37"/>
      <c r="AD447" s="11"/>
      <c r="AE447" s="8" t="e">
        <f>VLOOKUP(Table2[[#This Row],[200m Race 2 Place]],Races!$F$3:$G$30,2,0)</f>
        <v>#N/A</v>
      </c>
      <c r="AF447" s="9"/>
      <c r="AG447" s="37"/>
      <c r="AH447" s="11" t="e">
        <f>VLOOKUP(Table2[[#This Row],[100m Place Race 2]],Races!$F$3:$G$30,2,0)</f>
        <v>#N/A</v>
      </c>
      <c r="AI447" s="11" t="e">
        <f>Table2[[#This Row],[100m POINTS Race 2]]+Table2[[#This Row],[200m POINTS RACE 2]]+Table2[[#This Row],[500m Points Race 2]]+Table2[[#This Row],[LD Points Race 2]]</f>
        <v>#N/A</v>
      </c>
      <c r="AJ447" s="11"/>
      <c r="AK447" s="9"/>
      <c r="AL447" s="37"/>
      <c r="AM447" s="11"/>
      <c r="AN447" s="37"/>
      <c r="AO447" s="11"/>
      <c r="AP447" s="37"/>
      <c r="AQ447" s="11" t="e">
        <f>VLOOKUP(Table2[[#This Row],[500m Position]],Races!$F$3:$G$30,2,0)</f>
        <v>#N/A</v>
      </c>
      <c r="AR447" s="37"/>
      <c r="AS447" s="11"/>
      <c r="AT447" s="37" t="e">
        <f>VLOOKUP(Table2[[#This Row],[200m Position Race 4]],Races!$F$3:$G$30,2,0)</f>
        <v>#N/A</v>
      </c>
      <c r="AU447" s="11"/>
      <c r="AV447" s="37"/>
      <c r="AW447" s="11" t="e">
        <f>VLOOKUP(Table2[[#This Row],[100m Position Race 4 ]],Races!$F$3:$G$30,2,0)</f>
        <v>#N/A</v>
      </c>
      <c r="AX447" s="11" t="e">
        <f>Table2[[#This Row],[100m Points Race 4 ]]+Table2[[#This Row],[200m Points Race 4]]+Table2[[#This Row],[500m Points]]</f>
        <v>#N/A</v>
      </c>
      <c r="AY447" s="11"/>
      <c r="AZ447" s="11"/>
      <c r="BA447" s="37"/>
      <c r="BB447" s="37"/>
      <c r="BC447" s="11"/>
      <c r="BD447" s="37"/>
      <c r="BE447" s="11"/>
      <c r="BF447" s="37"/>
      <c r="BG447" s="11"/>
      <c r="BH447" s="37"/>
      <c r="BI447" s="11"/>
      <c r="BJ447" s="37"/>
      <c r="BK447" s="11"/>
      <c r="BL447" s="37"/>
      <c r="BM447" s="11"/>
      <c r="BN447" s="37"/>
      <c r="BO447" s="11"/>
      <c r="BP447" s="37"/>
      <c r="BQ447" s="11"/>
      <c r="BR447" s="37"/>
      <c r="BS447" s="11"/>
      <c r="BT447" s="37"/>
      <c r="BU447" s="11"/>
      <c r="BV44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47" s="9">
        <f>Table2[[#This Row],[Final Points race 1]]+Table2[[#This Row],[Final Points race 2]]+Table2[[#This Row],[Final POINTS Race 4 ]]+Table2[[#This Row],[Final POINTS Race 5]]+Table2[[#This Row],[Final POINTS Race 6]]</f>
        <v>0</v>
      </c>
      <c r="BX4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7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47" s="42"/>
    </row>
    <row r="448" spans="1:82" ht="16.5" hidden="1" customHeight="1" thickBot="1">
      <c r="A448" s="10">
        <v>18</v>
      </c>
      <c r="B448" s="6" t="s">
        <v>19</v>
      </c>
      <c r="C448" s="185" t="s">
        <v>304</v>
      </c>
      <c r="D448" s="19">
        <v>36826</v>
      </c>
      <c r="E448" s="286" t="s">
        <v>76</v>
      </c>
      <c r="F448" s="41" t="s">
        <v>305</v>
      </c>
      <c r="G448" s="28" t="s">
        <v>44</v>
      </c>
      <c r="H448" s="191"/>
      <c r="I448" s="93" t="e">
        <f>VLOOKUP(Table2[[#This Row],[GCU Number]],'race 5'!$B$2:$G$48,1,0)</f>
        <v>#N/A</v>
      </c>
      <c r="J448" s="11"/>
      <c r="K448" s="37"/>
      <c r="L448" s="11"/>
      <c r="M448" s="11" t="e">
        <f>VLOOKUP(Table2[[#This Row],[LD Place Race1]],Races!$F$3:$G$30,2,0)</f>
        <v>#N/A</v>
      </c>
      <c r="N448" s="11"/>
      <c r="O448" s="11"/>
      <c r="P448" s="11" t="e">
        <f>VLOOKUP(Table2[[#This Row],[500m Place Race1]],Races!$F$3:$G$30,2,0)</f>
        <v>#N/A</v>
      </c>
      <c r="Q448" s="37"/>
      <c r="R448" s="11"/>
      <c r="S448" s="11" t="e">
        <f>VLOOKUP(Table2[[#This Row],[200m Place Race1]],Races!$F$3:$G$30,2,0)</f>
        <v>#N/A</v>
      </c>
      <c r="T448" s="37" t="e">
        <f>Table2[[#This Row],[200m Points1]]+Table2[[#This Row],[500m Points 1]]+Table2[[#This Row],[LD Points1]]</f>
        <v>#N/A</v>
      </c>
      <c r="U448" s="11"/>
      <c r="V448" s="8"/>
      <c r="W448" s="37"/>
      <c r="X448" s="11"/>
      <c r="Y448" s="8" t="e">
        <f>VLOOKUP(Table2[[#This Row],[LD Place Race 2]],Races!$F$3:$G$30,2,0)</f>
        <v>#N/A</v>
      </c>
      <c r="Z448" s="37"/>
      <c r="AA448" s="11"/>
      <c r="AB448" s="8" t="e">
        <f>VLOOKUP(Table2[[#This Row],[500m Place Race 2]],Races!$F$3:$G$30,2,0)</f>
        <v>#N/A</v>
      </c>
      <c r="AC448" s="37"/>
      <c r="AD448" s="11"/>
      <c r="AE448" s="8" t="e">
        <f>VLOOKUP(Table2[[#This Row],[200m Race 2 Place]],Races!$F$3:$G$30,2,0)</f>
        <v>#N/A</v>
      </c>
      <c r="AF448" s="9"/>
      <c r="AG448" s="37"/>
      <c r="AH448" s="11" t="e">
        <f>VLOOKUP(Table2[[#This Row],[100m Place Race 2]],Races!$F$3:$G$30,2,0)</f>
        <v>#N/A</v>
      </c>
      <c r="AI448" s="11" t="e">
        <f>Table2[[#This Row],[100m POINTS Race 2]]+Table2[[#This Row],[200m POINTS RACE 2]]+Table2[[#This Row],[500m Points Race 2]]+Table2[[#This Row],[LD Points Race 2]]</f>
        <v>#N/A</v>
      </c>
      <c r="AJ448" s="11"/>
      <c r="AK448" s="9"/>
      <c r="AL448" s="37"/>
      <c r="AM448" s="11"/>
      <c r="AN448" s="37"/>
      <c r="AO448" s="11"/>
      <c r="AP448" s="37"/>
      <c r="AQ448" s="11" t="e">
        <f>VLOOKUP(Table2[[#This Row],[500m Position]],Races!$F$3:$G$30,2,0)</f>
        <v>#N/A</v>
      </c>
      <c r="AR448" s="37"/>
      <c r="AS448" s="11"/>
      <c r="AT448" s="37" t="e">
        <f>VLOOKUP(Table2[[#This Row],[200m Position Race 4]],Races!$F$3:$G$30,2,0)</f>
        <v>#N/A</v>
      </c>
      <c r="AU448" s="11"/>
      <c r="AV448" s="37"/>
      <c r="AW448" s="11" t="e">
        <f>VLOOKUP(Table2[[#This Row],[100m Position Race 4 ]],Races!$F$3:$G$30,2,0)</f>
        <v>#N/A</v>
      </c>
      <c r="AX448" s="11" t="e">
        <f>Table2[[#This Row],[100m Points Race 4 ]]+Table2[[#This Row],[200m Points Race 4]]+Table2[[#This Row],[500m Points]]</f>
        <v>#N/A</v>
      </c>
      <c r="AY448" s="11"/>
      <c r="AZ448" s="11"/>
      <c r="BA448" s="37"/>
      <c r="BB448" s="37"/>
      <c r="BC448" s="11"/>
      <c r="BD448" s="37"/>
      <c r="BE448" s="11"/>
      <c r="BF448" s="37"/>
      <c r="BG448" s="11"/>
      <c r="BH448" s="37"/>
      <c r="BI448" s="11"/>
      <c r="BJ448" s="37"/>
      <c r="BK448" s="11"/>
      <c r="BL448" s="37"/>
      <c r="BM448" s="11"/>
      <c r="BN448" s="37"/>
      <c r="BO448" s="11"/>
      <c r="BP448" s="37"/>
      <c r="BQ448" s="11"/>
      <c r="BR448" s="37"/>
      <c r="BS448" s="11"/>
      <c r="BT448" s="37"/>
      <c r="BU448" s="11"/>
      <c r="BV44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48" s="9">
        <f>Table2[[#This Row],[Final Points race 1]]+Table2[[#This Row],[Final Points race 2]]+Table2[[#This Row],[Final POINTS Race 4 ]]+Table2[[#This Row],[Final POINTS Race 5]]+Table2[[#This Row],[Final POINTS Race 6]]</f>
        <v>0</v>
      </c>
      <c r="BX4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48" s="42"/>
    </row>
    <row r="449" spans="1:82" ht="16.5" customHeight="1" thickBot="1">
      <c r="A449" s="10">
        <v>18</v>
      </c>
      <c r="B449" s="6" t="s">
        <v>19</v>
      </c>
      <c r="C449" s="185" t="s">
        <v>68</v>
      </c>
      <c r="D449" s="19">
        <v>37169</v>
      </c>
      <c r="E449" s="62" t="s">
        <v>76</v>
      </c>
      <c r="F449" s="64" t="s">
        <v>67</v>
      </c>
      <c r="G449" s="10" t="s">
        <v>24</v>
      </c>
      <c r="H449" s="201">
        <v>10627</v>
      </c>
      <c r="I449" s="93">
        <f>VLOOKUP(Table2[[#This Row],[GCU Number]],'race 5'!$B$2:$G$48,1,0)</f>
        <v>10627</v>
      </c>
      <c r="J449" s="11">
        <v>60</v>
      </c>
      <c r="K449" s="11" t="s">
        <v>827</v>
      </c>
      <c r="L449" s="11">
        <v>2</v>
      </c>
      <c r="M449" s="11">
        <f>VLOOKUP(Table2[[#This Row],[LD Place Race1]],Races!$F$3:$G$30,2,0)</f>
        <v>22</v>
      </c>
      <c r="N449" s="11" t="s">
        <v>879</v>
      </c>
      <c r="O449" s="11">
        <v>2</v>
      </c>
      <c r="P449" s="11">
        <f>VLOOKUP(Table2[[#This Row],[500m Place Race1]],Races!$F$3:$G$30,2,0)</f>
        <v>22</v>
      </c>
      <c r="Q449" s="11" t="s">
        <v>935</v>
      </c>
      <c r="R449" s="11">
        <v>2</v>
      </c>
      <c r="S449" s="11">
        <f>VLOOKUP(Table2[[#This Row],[200m Place Race1]],Races!$F$3:$G$30,2,0)</f>
        <v>22</v>
      </c>
      <c r="T449" s="11">
        <f>Table2[[#This Row],[200m Points1]]+Table2[[#This Row],[500m Points 1]]+Table2[[#This Row],[LD Points1]]</f>
        <v>66</v>
      </c>
      <c r="U449" s="11">
        <v>2</v>
      </c>
      <c r="V449" s="8">
        <f>VLOOKUP(Table2[[#This Row],[Final Place RACE 1]],Races!$F$3:$G$28,2,0)</f>
        <v>22</v>
      </c>
      <c r="W449" s="37" t="s">
        <v>1278</v>
      </c>
      <c r="X449" s="11">
        <v>2</v>
      </c>
      <c r="Y449" s="7">
        <f>VLOOKUP(Table2[[#This Row],[LD Place Race 2]],Races!$F$3:$G$30,2,0)</f>
        <v>22</v>
      </c>
      <c r="Z449" s="37" t="s">
        <v>1436</v>
      </c>
      <c r="AA449" s="11">
        <v>2</v>
      </c>
      <c r="AB449" s="7">
        <f>VLOOKUP(Table2[[#This Row],[500m Place Race 2]],Races!$F$3:$G$30,2,0)</f>
        <v>22</v>
      </c>
      <c r="AC449" s="280" t="s">
        <v>1497</v>
      </c>
      <c r="AD449" s="11">
        <v>2</v>
      </c>
      <c r="AE449" s="7">
        <f>VLOOKUP(Table2[[#This Row],[200m Race 2 Place]],Races!$F$3:$G$30,2,0)</f>
        <v>22</v>
      </c>
      <c r="AF449" s="300">
        <v>31.6</v>
      </c>
      <c r="AG449" s="37">
        <v>2</v>
      </c>
      <c r="AH449" s="11">
        <f>VLOOKUP(Table2[[#This Row],[100m Place Race 2]],Races!$F$3:$G$30,2,0)</f>
        <v>22</v>
      </c>
      <c r="AI449" s="11">
        <f>Table2[[#This Row],[100m POINTS Race 2]]+Table2[[#This Row],[200m POINTS RACE 2]]+Table2[[#This Row],[500m Points Race 2]]+Table2[[#This Row],[LD Points Race 2]]</f>
        <v>88</v>
      </c>
      <c r="AJ449" s="11">
        <v>2</v>
      </c>
      <c r="AK449" s="11">
        <f>VLOOKUP(Table2[[#This Row],[Race 2 Overall Position]],Races!$F$3:$G$30,2,0)</f>
        <v>22</v>
      </c>
      <c r="AL449" s="11"/>
      <c r="AM449" s="11"/>
      <c r="AN449" s="11"/>
      <c r="AO449" s="11"/>
      <c r="AP449" s="11"/>
      <c r="AQ449" s="11"/>
      <c r="AR449" s="11"/>
      <c r="AS449" s="11"/>
      <c r="AT449" s="11"/>
      <c r="AU449" s="11"/>
      <c r="AV449" s="11"/>
      <c r="AW449" s="11"/>
      <c r="AX449" s="11"/>
      <c r="AY449" s="11"/>
      <c r="AZ449" s="11"/>
      <c r="BA449" s="11" t="s">
        <v>1966</v>
      </c>
      <c r="BB449" s="11">
        <v>3</v>
      </c>
      <c r="BC449" s="11">
        <f>VLOOKUP(Table2[[#This Row],[Total Position Race 5]],Races!$F$3:$G$30,2,0)</f>
        <v>19</v>
      </c>
      <c r="BD449" s="11" t="s">
        <v>2047</v>
      </c>
      <c r="BE449" s="11">
        <v>2</v>
      </c>
      <c r="BF449" s="11">
        <f>VLOOKUP(Table2[[#This Row],[Total Position Race 6]],Races!$F$3:$G$30,2,0)</f>
        <v>22</v>
      </c>
      <c r="BG449" s="11"/>
      <c r="BH449" s="11"/>
      <c r="BI449" s="11"/>
      <c r="BJ449" s="11"/>
      <c r="BK449" s="11"/>
      <c r="BL449" s="11"/>
      <c r="BM449" s="11"/>
      <c r="BN449" s="11"/>
      <c r="BO449" s="11"/>
      <c r="BP449" s="11"/>
      <c r="BQ449" s="11"/>
      <c r="BR449" s="11"/>
      <c r="BS449" s="11"/>
      <c r="BT449" s="11"/>
      <c r="BU449" s="11"/>
      <c r="BV44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3</v>
      </c>
      <c r="BW449" s="9">
        <f>Table2[[#This Row],[Final Points race 1]]+Table2[[#This Row],[Final Points race 2]]+Table2[[#This Row],[Final POINTS Race 4 ]]+Table2[[#This Row],[Final POINTS Race 5]]+Table2[[#This Row],[Final POINTS Race 6]]</f>
        <v>85</v>
      </c>
      <c r="BX4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4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49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85</v>
      </c>
      <c r="CD449" s="42"/>
    </row>
    <row r="450" spans="1:82" ht="16.5" hidden="1" customHeight="1" thickBot="1">
      <c r="A450" s="10">
        <v>18</v>
      </c>
      <c r="B450" s="6" t="s">
        <v>19</v>
      </c>
      <c r="C450" s="185" t="s">
        <v>420</v>
      </c>
      <c r="D450" s="19">
        <v>36383</v>
      </c>
      <c r="E450" s="62" t="s">
        <v>76</v>
      </c>
      <c r="F450" s="64" t="s">
        <v>473</v>
      </c>
      <c r="G450" s="10" t="s">
        <v>13</v>
      </c>
      <c r="H450" s="201">
        <v>0</v>
      </c>
      <c r="I450" s="93" t="e">
        <f>VLOOKUP(Table2[[#This Row],[GCU Number]],'race 5'!$B$2:$G$48,1,0)</f>
        <v>#N/A</v>
      </c>
      <c r="J450" s="11">
        <v>78</v>
      </c>
      <c r="K450" s="37"/>
      <c r="L450" s="11"/>
      <c r="M450" s="11" t="e">
        <f>VLOOKUP(Table2[[#This Row],[LD Place Race1]],Races!$F$3:$G$30,2,0)</f>
        <v>#N/A</v>
      </c>
      <c r="N450" s="11"/>
      <c r="O450" s="11"/>
      <c r="P450" s="11" t="e">
        <f>VLOOKUP(Table2[[#This Row],[500m Place Race1]],Races!$F$3:$G$30,2,0)</f>
        <v>#N/A</v>
      </c>
      <c r="Q450" s="37"/>
      <c r="R450" s="11"/>
      <c r="S450" s="11" t="e">
        <f>VLOOKUP(Table2[[#This Row],[200m Place Race1]],Races!$F$3:$G$30,2,0)</f>
        <v>#N/A</v>
      </c>
      <c r="T450" s="37" t="e">
        <f>Table2[[#This Row],[200m Points1]]+Table2[[#This Row],[500m Points 1]]+Table2[[#This Row],[LD Points1]]</f>
        <v>#N/A</v>
      </c>
      <c r="U450" s="11"/>
      <c r="V450" s="8"/>
      <c r="W450" s="37"/>
      <c r="X450" s="11"/>
      <c r="Y450" s="7" t="e">
        <f>VLOOKUP(Table2[[#This Row],[LD Place Race 2]],Races!$F$3:$G$30,2,0)</f>
        <v>#N/A</v>
      </c>
      <c r="Z450" s="37"/>
      <c r="AA450" s="11"/>
      <c r="AB450" s="7" t="e">
        <f>VLOOKUP(Table2[[#This Row],[500m Place Race 2]],Races!$F$3:$G$30,2,0)</f>
        <v>#N/A</v>
      </c>
      <c r="AC450" s="37"/>
      <c r="AD450" s="11"/>
      <c r="AE450" s="7" t="e">
        <f>VLOOKUP(Table2[[#This Row],[200m Race 2 Place]],Races!$F$3:$G$30,2,0)</f>
        <v>#N/A</v>
      </c>
      <c r="AF450" s="11"/>
      <c r="AG450" s="37"/>
      <c r="AH450" s="11" t="e">
        <f>VLOOKUP(Table2[[#This Row],[100m Place Race 2]],Races!$F$3:$G$30,2,0)</f>
        <v>#N/A</v>
      </c>
      <c r="AI450" s="11" t="e">
        <f>Table2[[#This Row],[100m POINTS Race 2]]+Table2[[#This Row],[200m POINTS RACE 2]]+Table2[[#This Row],[500m Points Race 2]]+Table2[[#This Row],[LD Points Race 2]]</f>
        <v>#N/A</v>
      </c>
      <c r="AJ450" s="11"/>
      <c r="AK450" s="11"/>
      <c r="AL450" s="37"/>
      <c r="AM450" s="11"/>
      <c r="AN450" s="37"/>
      <c r="AO450" s="11"/>
      <c r="AP450" s="37"/>
      <c r="AQ450" s="11" t="e">
        <f>VLOOKUP(Table2[[#This Row],[500m Position]],Races!$F$3:$G$30,2,0)</f>
        <v>#N/A</v>
      </c>
      <c r="AR450" s="37"/>
      <c r="AS450" s="11"/>
      <c r="AT450" s="37" t="e">
        <f>VLOOKUP(Table2[[#This Row],[200m Position Race 4]],Races!$F$3:$G$30,2,0)</f>
        <v>#N/A</v>
      </c>
      <c r="AU450" s="11"/>
      <c r="AV450" s="37"/>
      <c r="AW450" s="11" t="e">
        <f>VLOOKUP(Table2[[#This Row],[100m Position Race 4 ]],Races!$F$3:$G$30,2,0)</f>
        <v>#N/A</v>
      </c>
      <c r="AX450" s="11" t="e">
        <f>Table2[[#This Row],[100m Points Race 4 ]]+Table2[[#This Row],[200m Points Race 4]]+Table2[[#This Row],[500m Points]]</f>
        <v>#N/A</v>
      </c>
      <c r="AY450" s="11"/>
      <c r="AZ450" s="11"/>
      <c r="BA450" s="37"/>
      <c r="BB450" s="37"/>
      <c r="BC450" s="11"/>
      <c r="BD450" s="37"/>
      <c r="BE450" s="11"/>
      <c r="BF450" s="37"/>
      <c r="BG450" s="11"/>
      <c r="BH450" s="37"/>
      <c r="BI450" s="11"/>
      <c r="BJ450" s="37"/>
      <c r="BK450" s="11"/>
      <c r="BL450" s="37"/>
      <c r="BM450" s="11"/>
      <c r="BN450" s="37"/>
      <c r="BO450" s="11"/>
      <c r="BP450" s="37"/>
      <c r="BQ450" s="11"/>
      <c r="BR450" s="37"/>
      <c r="BS450" s="11"/>
      <c r="BT450" s="37"/>
      <c r="BU450" s="11"/>
      <c r="BV45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0" s="9">
        <f>Table2[[#This Row],[Final Points race 1]]+Table2[[#This Row],[Final Points race 2]]+Table2[[#This Row],[Final POINTS Race 4 ]]+Table2[[#This Row],[Final POINTS Race 5]]+Table2[[#This Row],[Final POINTS Race 6]]</f>
        <v>0</v>
      </c>
      <c r="BX45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0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0" s="42"/>
    </row>
    <row r="451" spans="1:82" ht="16.5" hidden="1" customHeight="1" thickBot="1">
      <c r="A451" s="10">
        <v>18</v>
      </c>
      <c r="B451" s="6" t="s">
        <v>19</v>
      </c>
      <c r="C451" s="185" t="s">
        <v>98</v>
      </c>
      <c r="D451" s="19">
        <v>37142</v>
      </c>
      <c r="E451" s="92" t="s">
        <v>76</v>
      </c>
      <c r="F451" s="41" t="s">
        <v>155</v>
      </c>
      <c r="G451" s="28" t="s">
        <v>18</v>
      </c>
      <c r="H451" s="191"/>
      <c r="I451" s="93" t="e">
        <f>VLOOKUP(Table2[[#This Row],[GCU Number]],'race 5'!$B$2:$G$48,1,0)</f>
        <v>#N/A</v>
      </c>
      <c r="J451" s="11"/>
      <c r="K451" s="37"/>
      <c r="L451" s="11"/>
      <c r="M451" s="11" t="e">
        <f>VLOOKUP(Table2[[#This Row],[LD Place Race1]],Races!$F$3:$G$30,2,0)</f>
        <v>#N/A</v>
      </c>
      <c r="N451" s="11"/>
      <c r="O451" s="11"/>
      <c r="P451" s="11" t="e">
        <f>VLOOKUP(Table2[[#This Row],[500m Place Race1]],Races!$F$3:$G$30,2,0)</f>
        <v>#N/A</v>
      </c>
      <c r="Q451" s="37"/>
      <c r="R451" s="11"/>
      <c r="S451" s="11" t="e">
        <f>VLOOKUP(Table2[[#This Row],[200m Place Race1]],Races!$F$3:$G$30,2,0)</f>
        <v>#N/A</v>
      </c>
      <c r="T451" s="37" t="e">
        <f>Table2[[#This Row],[200m Points1]]+Table2[[#This Row],[500m Points 1]]+Table2[[#This Row],[LD Points1]]</f>
        <v>#N/A</v>
      </c>
      <c r="U451" s="11"/>
      <c r="V451" s="8"/>
      <c r="W451" s="37"/>
      <c r="X451" s="11"/>
      <c r="Y451" s="7" t="e">
        <f>VLOOKUP(Table2[[#This Row],[LD Place Race 2]],Races!$F$3:$G$30,2,0)</f>
        <v>#N/A</v>
      </c>
      <c r="Z451" s="37"/>
      <c r="AA451" s="11"/>
      <c r="AB451" s="7" t="e">
        <f>VLOOKUP(Table2[[#This Row],[500m Place Race 2]],Races!$F$3:$G$30,2,0)</f>
        <v>#N/A</v>
      </c>
      <c r="AC451" s="37"/>
      <c r="AD451" s="11"/>
      <c r="AE451" s="7" t="e">
        <f>VLOOKUP(Table2[[#This Row],[200m Race 2 Place]],Races!$F$3:$G$30,2,0)</f>
        <v>#N/A</v>
      </c>
      <c r="AF451" s="11"/>
      <c r="AG451" s="37"/>
      <c r="AH451" s="11" t="e">
        <f>VLOOKUP(Table2[[#This Row],[100m Place Race 2]],Races!$F$3:$G$30,2,0)</f>
        <v>#N/A</v>
      </c>
      <c r="AI451" s="11" t="e">
        <f>Table2[[#This Row],[100m POINTS Race 2]]+Table2[[#This Row],[200m POINTS RACE 2]]+Table2[[#This Row],[500m Points Race 2]]+Table2[[#This Row],[LD Points Race 2]]</f>
        <v>#N/A</v>
      </c>
      <c r="AJ451" s="11"/>
      <c r="AK451" s="11"/>
      <c r="AL451" s="37"/>
      <c r="AM451" s="11"/>
      <c r="AN451" s="37"/>
      <c r="AO451" s="11"/>
      <c r="AP451" s="37"/>
      <c r="AQ451" s="11" t="e">
        <f>VLOOKUP(Table2[[#This Row],[500m Position]],Races!$F$3:$G$30,2,0)</f>
        <v>#N/A</v>
      </c>
      <c r="AR451" s="37"/>
      <c r="AS451" s="11"/>
      <c r="AT451" s="37" t="e">
        <f>VLOOKUP(Table2[[#This Row],[200m Position Race 4]],Races!$F$3:$G$30,2,0)</f>
        <v>#N/A</v>
      </c>
      <c r="AU451" s="11"/>
      <c r="AV451" s="37"/>
      <c r="AW451" s="11" t="e">
        <f>VLOOKUP(Table2[[#This Row],[100m Position Race 4 ]],Races!$F$3:$G$30,2,0)</f>
        <v>#N/A</v>
      </c>
      <c r="AX451" s="11" t="e">
        <f>Table2[[#This Row],[100m Points Race 4 ]]+Table2[[#This Row],[200m Points Race 4]]+Table2[[#This Row],[500m Points]]</f>
        <v>#N/A</v>
      </c>
      <c r="AY451" s="11"/>
      <c r="AZ451" s="11"/>
      <c r="BA451" s="37"/>
      <c r="BB451" s="37"/>
      <c r="BC451" s="11"/>
      <c r="BD451" s="37"/>
      <c r="BE451" s="11"/>
      <c r="BF451" s="37"/>
      <c r="BG451" s="11"/>
      <c r="BH451" s="37"/>
      <c r="BI451" s="11"/>
      <c r="BJ451" s="37"/>
      <c r="BK451" s="11"/>
      <c r="BL451" s="37"/>
      <c r="BM451" s="11"/>
      <c r="BN451" s="37"/>
      <c r="BO451" s="11"/>
      <c r="BP451" s="37"/>
      <c r="BQ451" s="11"/>
      <c r="BR451" s="37"/>
      <c r="BS451" s="11"/>
      <c r="BT451" s="37"/>
      <c r="BU451" s="11"/>
      <c r="BV451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1" s="9">
        <f>Table2[[#This Row],[Final Points race 1]]+Table2[[#This Row],[Final Points race 2]]+Table2[[#This Row],[Final POINTS Race 4 ]]+Table2[[#This Row],[Final POINTS Race 5]]+Table2[[#This Row],[Final POINTS Race 6]]</f>
        <v>0</v>
      </c>
      <c r="BX45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1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1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1" s="42"/>
    </row>
    <row r="452" spans="1:82" ht="16.5" hidden="1" customHeight="1" thickBot="1">
      <c r="A452" s="10">
        <v>18</v>
      </c>
      <c r="B452" s="6" t="s">
        <v>19</v>
      </c>
      <c r="C452" s="185" t="s">
        <v>308</v>
      </c>
      <c r="D452" s="19">
        <v>36804</v>
      </c>
      <c r="E452" s="286" t="s">
        <v>76</v>
      </c>
      <c r="F452" s="41" t="s">
        <v>305</v>
      </c>
      <c r="G452" s="28" t="s">
        <v>44</v>
      </c>
      <c r="H452" s="191"/>
      <c r="I452" s="93" t="e">
        <f>VLOOKUP(Table2[[#This Row],[GCU Number]],'race 5'!$B$2:$G$48,1,0)</f>
        <v>#N/A</v>
      </c>
      <c r="J452" s="11"/>
      <c r="K452" s="37"/>
      <c r="L452" s="11"/>
      <c r="M452" s="11" t="e">
        <f>VLOOKUP(Table2[[#This Row],[LD Place Race1]],Races!$F$3:$G$30,2,0)</f>
        <v>#N/A</v>
      </c>
      <c r="N452" s="11"/>
      <c r="O452" s="11"/>
      <c r="P452" s="11" t="e">
        <f>VLOOKUP(Table2[[#This Row],[500m Place Race1]],Races!$F$3:$G$30,2,0)</f>
        <v>#N/A</v>
      </c>
      <c r="Q452" s="37"/>
      <c r="R452" s="11"/>
      <c r="S452" s="11" t="e">
        <f>VLOOKUP(Table2[[#This Row],[200m Place Race1]],Races!$F$3:$G$30,2,0)</f>
        <v>#N/A</v>
      </c>
      <c r="T452" s="37" t="e">
        <f>Table2[[#This Row],[200m Points1]]+Table2[[#This Row],[500m Points 1]]+Table2[[#This Row],[LD Points1]]</f>
        <v>#N/A</v>
      </c>
      <c r="U452" s="11"/>
      <c r="V452" s="8"/>
      <c r="W452" s="37"/>
      <c r="X452" s="11"/>
      <c r="Y452" s="8" t="e">
        <f>VLOOKUP(Table2[[#This Row],[LD Place Race 2]],Races!$F$3:$G$30,2,0)</f>
        <v>#N/A</v>
      </c>
      <c r="Z452" s="37"/>
      <c r="AA452" s="11"/>
      <c r="AB452" s="8" t="e">
        <f>VLOOKUP(Table2[[#This Row],[500m Place Race 2]],Races!$F$3:$G$30,2,0)</f>
        <v>#N/A</v>
      </c>
      <c r="AC452" s="37"/>
      <c r="AD452" s="11"/>
      <c r="AE452" s="8" t="e">
        <f>VLOOKUP(Table2[[#This Row],[200m Race 2 Place]],Races!$F$3:$G$30,2,0)</f>
        <v>#N/A</v>
      </c>
      <c r="AF452" s="9"/>
      <c r="AG452" s="37"/>
      <c r="AH452" s="11" t="e">
        <f>VLOOKUP(Table2[[#This Row],[100m Place Race 2]],Races!$F$3:$G$30,2,0)</f>
        <v>#N/A</v>
      </c>
      <c r="AI452" s="11" t="e">
        <f>Table2[[#This Row],[100m POINTS Race 2]]+Table2[[#This Row],[200m POINTS RACE 2]]+Table2[[#This Row],[500m Points Race 2]]+Table2[[#This Row],[LD Points Race 2]]</f>
        <v>#N/A</v>
      </c>
      <c r="AJ452" s="11"/>
      <c r="AK452" s="9"/>
      <c r="AL452" s="37"/>
      <c r="AM452" s="11"/>
      <c r="AN452" s="37"/>
      <c r="AO452" s="11"/>
      <c r="AP452" s="37"/>
      <c r="AQ452" s="11" t="e">
        <f>VLOOKUP(Table2[[#This Row],[500m Position]],Races!$F$3:$G$30,2,0)</f>
        <v>#N/A</v>
      </c>
      <c r="AR452" s="37"/>
      <c r="AS452" s="11"/>
      <c r="AT452" s="37" t="e">
        <f>VLOOKUP(Table2[[#This Row],[200m Position Race 4]],Races!$F$3:$G$30,2,0)</f>
        <v>#N/A</v>
      </c>
      <c r="AU452" s="11"/>
      <c r="AV452" s="37"/>
      <c r="AW452" s="11" t="e">
        <f>VLOOKUP(Table2[[#This Row],[100m Position Race 4 ]],Races!$F$3:$G$30,2,0)</f>
        <v>#N/A</v>
      </c>
      <c r="AX452" s="11" t="e">
        <f>Table2[[#This Row],[100m Points Race 4 ]]+Table2[[#This Row],[200m Points Race 4]]+Table2[[#This Row],[500m Points]]</f>
        <v>#N/A</v>
      </c>
      <c r="AY452" s="11"/>
      <c r="AZ452" s="11"/>
      <c r="BA452" s="37"/>
      <c r="BB452" s="37"/>
      <c r="BC452" s="11"/>
      <c r="BD452" s="37"/>
      <c r="BE452" s="11"/>
      <c r="BF452" s="37"/>
      <c r="BG452" s="11"/>
      <c r="BH452" s="37"/>
      <c r="BI452" s="11"/>
      <c r="BJ452" s="37"/>
      <c r="BK452" s="11"/>
      <c r="BL452" s="37"/>
      <c r="BM452" s="11"/>
      <c r="BN452" s="37"/>
      <c r="BO452" s="11"/>
      <c r="BP452" s="37"/>
      <c r="BQ452" s="11"/>
      <c r="BR452" s="37"/>
      <c r="BS452" s="11"/>
      <c r="BT452" s="37"/>
      <c r="BU452" s="11"/>
      <c r="BV452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2" s="9">
        <f>Table2[[#This Row],[Final Points race 1]]+Table2[[#This Row],[Final Points race 2]]+Table2[[#This Row],[Final POINTS Race 4 ]]+Table2[[#This Row],[Final POINTS Race 5]]+Table2[[#This Row],[Final POINTS Race 6]]</f>
        <v>0</v>
      </c>
      <c r="BX45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2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2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2" s="42"/>
    </row>
    <row r="453" spans="1:82" ht="16.5" hidden="1" customHeight="1" thickBot="1">
      <c r="A453" s="10">
        <v>18</v>
      </c>
      <c r="B453" s="6" t="s">
        <v>19</v>
      </c>
      <c r="C453" s="185" t="s">
        <v>306</v>
      </c>
      <c r="D453" s="19">
        <v>36872</v>
      </c>
      <c r="E453" s="286" t="s">
        <v>76</v>
      </c>
      <c r="F453" s="41" t="s">
        <v>305</v>
      </c>
      <c r="G453" s="28" t="s">
        <v>44</v>
      </c>
      <c r="H453" s="191"/>
      <c r="I453" s="93" t="e">
        <f>VLOOKUP(Table2[[#This Row],[GCU Number]],'race 5'!$B$2:$G$48,1,0)</f>
        <v>#N/A</v>
      </c>
      <c r="J453" s="11"/>
      <c r="K453" s="37"/>
      <c r="L453" s="11"/>
      <c r="M453" s="11" t="e">
        <f>VLOOKUP(Table2[[#This Row],[LD Place Race1]],Races!$F$3:$G$30,2,0)</f>
        <v>#N/A</v>
      </c>
      <c r="N453" s="11"/>
      <c r="O453" s="11"/>
      <c r="P453" s="11" t="e">
        <f>VLOOKUP(Table2[[#This Row],[500m Place Race1]],Races!$F$3:$G$30,2,0)</f>
        <v>#N/A</v>
      </c>
      <c r="Q453" s="37"/>
      <c r="R453" s="11"/>
      <c r="S453" s="11" t="e">
        <f>VLOOKUP(Table2[[#This Row],[200m Place Race1]],Races!$F$3:$G$30,2,0)</f>
        <v>#N/A</v>
      </c>
      <c r="T453" s="37" t="e">
        <f>Table2[[#This Row],[200m Points1]]+Table2[[#This Row],[500m Points 1]]+Table2[[#This Row],[LD Points1]]</f>
        <v>#N/A</v>
      </c>
      <c r="U453" s="11"/>
      <c r="V453" s="8"/>
      <c r="W453" s="37"/>
      <c r="X453" s="11"/>
      <c r="Y453" s="8" t="e">
        <f>VLOOKUP(Table2[[#This Row],[LD Place Race 2]],Races!$F$3:$G$30,2,0)</f>
        <v>#N/A</v>
      </c>
      <c r="Z453" s="37"/>
      <c r="AA453" s="11"/>
      <c r="AB453" s="8" t="e">
        <f>VLOOKUP(Table2[[#This Row],[500m Place Race 2]],Races!$F$3:$G$30,2,0)</f>
        <v>#N/A</v>
      </c>
      <c r="AC453" s="37"/>
      <c r="AD453" s="11"/>
      <c r="AE453" s="8" t="e">
        <f>VLOOKUP(Table2[[#This Row],[200m Race 2 Place]],Races!$F$3:$G$30,2,0)</f>
        <v>#N/A</v>
      </c>
      <c r="AF453" s="9"/>
      <c r="AG453" s="37"/>
      <c r="AH453" s="11" t="e">
        <f>VLOOKUP(Table2[[#This Row],[100m Place Race 2]],Races!$F$3:$G$30,2,0)</f>
        <v>#N/A</v>
      </c>
      <c r="AI453" s="11" t="e">
        <f>Table2[[#This Row],[100m POINTS Race 2]]+Table2[[#This Row],[200m POINTS RACE 2]]+Table2[[#This Row],[500m Points Race 2]]+Table2[[#This Row],[LD Points Race 2]]</f>
        <v>#N/A</v>
      </c>
      <c r="AJ453" s="11"/>
      <c r="AK453" s="9"/>
      <c r="AL453" s="37"/>
      <c r="AM453" s="11"/>
      <c r="AN453" s="37"/>
      <c r="AO453" s="11"/>
      <c r="AP453" s="37"/>
      <c r="AQ453" s="11" t="e">
        <f>VLOOKUP(Table2[[#This Row],[500m Position]],Races!$F$3:$G$30,2,0)</f>
        <v>#N/A</v>
      </c>
      <c r="AR453" s="37"/>
      <c r="AS453" s="11"/>
      <c r="AT453" s="37" t="e">
        <f>VLOOKUP(Table2[[#This Row],[200m Position Race 4]],Races!$F$3:$G$30,2,0)</f>
        <v>#N/A</v>
      </c>
      <c r="AU453" s="11"/>
      <c r="AV453" s="37"/>
      <c r="AW453" s="11" t="e">
        <f>VLOOKUP(Table2[[#This Row],[100m Position Race 4 ]],Races!$F$3:$G$30,2,0)</f>
        <v>#N/A</v>
      </c>
      <c r="AX453" s="11" t="e">
        <f>Table2[[#This Row],[100m Points Race 4 ]]+Table2[[#This Row],[200m Points Race 4]]+Table2[[#This Row],[500m Points]]</f>
        <v>#N/A</v>
      </c>
      <c r="AY453" s="11"/>
      <c r="AZ453" s="11"/>
      <c r="BA453" s="37"/>
      <c r="BB453" s="37"/>
      <c r="BC453" s="11"/>
      <c r="BD453" s="37"/>
      <c r="BE453" s="11"/>
      <c r="BF453" s="37"/>
      <c r="BG453" s="11"/>
      <c r="BH453" s="37"/>
      <c r="BI453" s="11"/>
      <c r="BJ453" s="37"/>
      <c r="BK453" s="11"/>
      <c r="BL453" s="37"/>
      <c r="BM453" s="11"/>
      <c r="BN453" s="37"/>
      <c r="BO453" s="11"/>
      <c r="BP453" s="37"/>
      <c r="BQ453" s="11"/>
      <c r="BR453" s="37"/>
      <c r="BS453" s="11"/>
      <c r="BT453" s="37"/>
      <c r="BU453" s="11"/>
      <c r="BV453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3" s="9">
        <f>Table2[[#This Row],[Final Points race 1]]+Table2[[#This Row],[Final Points race 2]]+Table2[[#This Row],[Final POINTS Race 4 ]]+Table2[[#This Row],[Final POINTS Race 5]]+Table2[[#This Row],[Final POINTS Race 6]]</f>
        <v>0</v>
      </c>
      <c r="BX4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3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3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3" s="42"/>
    </row>
    <row r="454" spans="1:82" ht="16.5" hidden="1" customHeight="1" thickBot="1">
      <c r="A454" s="10">
        <v>18</v>
      </c>
      <c r="B454" s="6" t="s">
        <v>19</v>
      </c>
      <c r="C454" s="185" t="s">
        <v>375</v>
      </c>
      <c r="D454" s="19">
        <v>36249</v>
      </c>
      <c r="E454" s="62" t="s">
        <v>76</v>
      </c>
      <c r="F454" s="64" t="s">
        <v>83</v>
      </c>
      <c r="G454" s="28" t="s">
        <v>686</v>
      </c>
      <c r="H454" s="191"/>
      <c r="I454" s="93" t="e">
        <f>VLOOKUP(Table2[[#This Row],[GCU Number]],'race 5'!$B$2:$G$48,1,0)</f>
        <v>#N/A</v>
      </c>
      <c r="J454" s="11"/>
      <c r="K454" s="37"/>
      <c r="L454" s="11"/>
      <c r="M454" s="11" t="e">
        <f>VLOOKUP(Table2[[#This Row],[LD Place Race1]],Races!$F$3:$G$30,2,0)</f>
        <v>#N/A</v>
      </c>
      <c r="N454" s="11"/>
      <c r="O454" s="11"/>
      <c r="P454" s="11" t="e">
        <f>VLOOKUP(Table2[[#This Row],[500m Place Race1]],Races!$F$3:$G$30,2,0)</f>
        <v>#N/A</v>
      </c>
      <c r="Q454" s="37"/>
      <c r="R454" s="11"/>
      <c r="S454" s="11" t="e">
        <f>VLOOKUP(Table2[[#This Row],[200m Place Race1]],Races!$F$3:$G$30,2,0)</f>
        <v>#N/A</v>
      </c>
      <c r="T454" s="37" t="e">
        <f>Table2[[#This Row],[200m Points1]]+Table2[[#This Row],[500m Points 1]]+Table2[[#This Row],[LD Points1]]</f>
        <v>#N/A</v>
      </c>
      <c r="U454" s="11"/>
      <c r="V454" s="8"/>
      <c r="W454" s="37"/>
      <c r="X454" s="11"/>
      <c r="Y454" s="8" t="e">
        <f>VLOOKUP(Table2[[#This Row],[LD Place Race 2]],Races!$F$3:$G$30,2,0)</f>
        <v>#N/A</v>
      </c>
      <c r="Z454" s="37"/>
      <c r="AA454" s="11"/>
      <c r="AB454" s="8" t="e">
        <f>VLOOKUP(Table2[[#This Row],[500m Place Race 2]],Races!$F$3:$G$30,2,0)</f>
        <v>#N/A</v>
      </c>
      <c r="AC454" s="37"/>
      <c r="AD454" s="11"/>
      <c r="AE454" s="8" t="e">
        <f>VLOOKUP(Table2[[#This Row],[200m Race 2 Place]],Races!$F$3:$G$30,2,0)</f>
        <v>#N/A</v>
      </c>
      <c r="AF454" s="9"/>
      <c r="AG454" s="37"/>
      <c r="AH454" s="11" t="e">
        <f>VLOOKUP(Table2[[#This Row],[100m Place Race 2]],Races!$F$3:$G$30,2,0)</f>
        <v>#N/A</v>
      </c>
      <c r="AI454" s="11" t="e">
        <f>Table2[[#This Row],[100m POINTS Race 2]]+Table2[[#This Row],[200m POINTS RACE 2]]+Table2[[#This Row],[500m Points Race 2]]+Table2[[#This Row],[LD Points Race 2]]</f>
        <v>#N/A</v>
      </c>
      <c r="AJ454" s="11"/>
      <c r="AK454" s="9"/>
      <c r="AL454" s="37"/>
      <c r="AM454" s="11"/>
      <c r="AN454" s="37"/>
      <c r="AO454" s="11"/>
      <c r="AP454" s="37"/>
      <c r="AQ454" s="11" t="e">
        <f>VLOOKUP(Table2[[#This Row],[500m Position]],Races!$F$3:$G$30,2,0)</f>
        <v>#N/A</v>
      </c>
      <c r="AR454" s="37"/>
      <c r="AS454" s="11"/>
      <c r="AT454" s="37" t="e">
        <f>VLOOKUP(Table2[[#This Row],[200m Position Race 4]],Races!$F$3:$G$30,2,0)</f>
        <v>#N/A</v>
      </c>
      <c r="AU454" s="11"/>
      <c r="AV454" s="37"/>
      <c r="AW454" s="11" t="e">
        <f>VLOOKUP(Table2[[#This Row],[100m Position Race 4 ]],Races!$F$3:$G$30,2,0)</f>
        <v>#N/A</v>
      </c>
      <c r="AX454" s="11" t="e">
        <f>Table2[[#This Row],[100m Points Race 4 ]]+Table2[[#This Row],[200m Points Race 4]]+Table2[[#This Row],[500m Points]]</f>
        <v>#N/A</v>
      </c>
      <c r="AY454" s="11"/>
      <c r="AZ454" s="11"/>
      <c r="BA454" s="37"/>
      <c r="BB454" s="37"/>
      <c r="BC454" s="11"/>
      <c r="BD454" s="37"/>
      <c r="BE454" s="11"/>
      <c r="BF454" s="37"/>
      <c r="BG454" s="11"/>
      <c r="BH454" s="37"/>
      <c r="BI454" s="11"/>
      <c r="BJ454" s="37"/>
      <c r="BK454" s="11"/>
      <c r="BL454" s="37"/>
      <c r="BM454" s="11"/>
      <c r="BN454" s="37"/>
      <c r="BO454" s="11"/>
      <c r="BP454" s="37"/>
      <c r="BQ454" s="11"/>
      <c r="BR454" s="37"/>
      <c r="BS454" s="11"/>
      <c r="BT454" s="37"/>
      <c r="BU454" s="11"/>
      <c r="BV454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4" s="9">
        <f>Table2[[#This Row],[Final Points race 1]]+Table2[[#This Row],[Final Points race 2]]+Table2[[#This Row],[Final POINTS Race 4 ]]+Table2[[#This Row],[Final POINTS Race 5]]+Table2[[#This Row],[Final POINTS Race 6]]</f>
        <v>0</v>
      </c>
      <c r="BX4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4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4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4" s="42"/>
    </row>
    <row r="455" spans="1:82" ht="16.5" hidden="1" customHeight="1" thickBot="1">
      <c r="A455" s="10">
        <v>18</v>
      </c>
      <c r="B455" s="6" t="s">
        <v>19</v>
      </c>
      <c r="C455" s="185" t="s">
        <v>167</v>
      </c>
      <c r="D455" s="19">
        <v>36422</v>
      </c>
      <c r="E455" s="62" t="s">
        <v>76</v>
      </c>
      <c r="F455" s="64" t="s">
        <v>473</v>
      </c>
      <c r="G455" s="10" t="s">
        <v>13</v>
      </c>
      <c r="H455" s="201">
        <v>10663</v>
      </c>
      <c r="I455" s="93" t="e">
        <f>VLOOKUP(Table2[[#This Row],[GCU Number]],'race 5'!$B$2:$G$48,1,0)</f>
        <v>#N/A</v>
      </c>
      <c r="J455" s="11">
        <v>79</v>
      </c>
      <c r="K455" s="37"/>
      <c r="L455" s="11"/>
      <c r="M455" s="11" t="e">
        <f>VLOOKUP(Table2[[#This Row],[LD Place Race1]],Races!$F$3:$G$30,2,0)</f>
        <v>#N/A</v>
      </c>
      <c r="N455" s="11"/>
      <c r="O455" s="11"/>
      <c r="P455" s="11" t="e">
        <f>VLOOKUP(Table2[[#This Row],[500m Place Race1]],Races!$F$3:$G$30,2,0)</f>
        <v>#N/A</v>
      </c>
      <c r="Q455" s="37"/>
      <c r="R455" s="11"/>
      <c r="S455" s="11" t="e">
        <f>VLOOKUP(Table2[[#This Row],[200m Place Race1]],Races!$F$3:$G$30,2,0)</f>
        <v>#N/A</v>
      </c>
      <c r="T455" s="37" t="e">
        <f>Table2[[#This Row],[200m Points1]]+Table2[[#This Row],[500m Points 1]]+Table2[[#This Row],[LD Points1]]</f>
        <v>#N/A</v>
      </c>
      <c r="U455" s="11"/>
      <c r="V455" s="8"/>
      <c r="W455" s="37"/>
      <c r="X455" s="11"/>
      <c r="Y455" s="7" t="e">
        <f>VLOOKUP(Table2[[#This Row],[LD Place Race 2]],Races!$F$3:$G$30,2,0)</f>
        <v>#N/A</v>
      </c>
      <c r="Z455" s="37"/>
      <c r="AA455" s="11"/>
      <c r="AB455" s="7" t="e">
        <f>VLOOKUP(Table2[[#This Row],[500m Place Race 2]],Races!$F$3:$G$30,2,0)</f>
        <v>#N/A</v>
      </c>
      <c r="AC455" s="37"/>
      <c r="AD455" s="11"/>
      <c r="AE455" s="7" t="e">
        <f>VLOOKUP(Table2[[#This Row],[200m Race 2 Place]],Races!$F$3:$G$30,2,0)</f>
        <v>#N/A</v>
      </c>
      <c r="AF455" s="11"/>
      <c r="AG455" s="37"/>
      <c r="AH455" s="11" t="e">
        <f>VLOOKUP(Table2[[#This Row],[100m Place Race 2]],Races!$F$3:$G$30,2,0)</f>
        <v>#N/A</v>
      </c>
      <c r="AI455" s="11" t="e">
        <f>Table2[[#This Row],[100m POINTS Race 2]]+Table2[[#This Row],[200m POINTS RACE 2]]+Table2[[#This Row],[500m Points Race 2]]+Table2[[#This Row],[LD Points Race 2]]</f>
        <v>#N/A</v>
      </c>
      <c r="AJ455" s="11"/>
      <c r="AK455" s="11"/>
      <c r="AL455" s="37"/>
      <c r="AM455" s="11"/>
      <c r="AN455" s="37"/>
      <c r="AO455" s="11"/>
      <c r="AP455" s="37"/>
      <c r="AQ455" s="11" t="e">
        <f>VLOOKUP(Table2[[#This Row],[500m Position]],Races!$F$3:$G$30,2,0)</f>
        <v>#N/A</v>
      </c>
      <c r="AR455" s="37"/>
      <c r="AS455" s="11"/>
      <c r="AT455" s="37" t="e">
        <f>VLOOKUP(Table2[[#This Row],[200m Position Race 4]],Races!$F$3:$G$30,2,0)</f>
        <v>#N/A</v>
      </c>
      <c r="AU455" s="11"/>
      <c r="AV455" s="37"/>
      <c r="AW455" s="11" t="e">
        <f>VLOOKUP(Table2[[#This Row],[100m Position Race 4 ]],Races!$F$3:$G$30,2,0)</f>
        <v>#N/A</v>
      </c>
      <c r="AX455" s="11" t="e">
        <f>Table2[[#This Row],[100m Points Race 4 ]]+Table2[[#This Row],[200m Points Race 4]]+Table2[[#This Row],[500m Points]]</f>
        <v>#N/A</v>
      </c>
      <c r="AY455" s="11"/>
      <c r="AZ455" s="11"/>
      <c r="BA455" s="37"/>
      <c r="BB455" s="37"/>
      <c r="BC455" s="11"/>
      <c r="BD455" s="37"/>
      <c r="BE455" s="11"/>
      <c r="BF455" s="37"/>
      <c r="BG455" s="11"/>
      <c r="BH455" s="37"/>
      <c r="BI455" s="11"/>
      <c r="BJ455" s="37"/>
      <c r="BK455" s="11"/>
      <c r="BL455" s="37"/>
      <c r="BM455" s="11"/>
      <c r="BN455" s="37"/>
      <c r="BO455" s="11"/>
      <c r="BP455" s="37"/>
      <c r="BQ455" s="11"/>
      <c r="BR455" s="37"/>
      <c r="BS455" s="11"/>
      <c r="BT455" s="37"/>
      <c r="BU455" s="11"/>
      <c r="BV455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5" s="9">
        <f>Table2[[#This Row],[Final Points race 1]]+Table2[[#This Row],[Final Points race 2]]+Table2[[#This Row],[Final POINTS Race 4 ]]+Table2[[#This Row],[Final POINTS Race 5]]+Table2[[#This Row],[Final POINTS Race 6]]</f>
        <v>0</v>
      </c>
      <c r="BX45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5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5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5" s="42"/>
    </row>
    <row r="456" spans="1:82" ht="16.5" hidden="1" customHeight="1" thickBot="1">
      <c r="A456" s="10">
        <v>18</v>
      </c>
      <c r="B456" s="6" t="s">
        <v>19</v>
      </c>
      <c r="C456" s="185" t="s">
        <v>94</v>
      </c>
      <c r="D456" s="19">
        <v>36606</v>
      </c>
      <c r="E456" s="92" t="s">
        <v>76</v>
      </c>
      <c r="F456" s="41" t="s">
        <v>82</v>
      </c>
      <c r="G456" s="10" t="s">
        <v>13</v>
      </c>
      <c r="H456" s="191">
        <v>10846</v>
      </c>
      <c r="I456" s="93" t="e">
        <f>VLOOKUP(Table2[[#This Row],[GCU Number]],'race 5'!$B$2:$G$48,1,0)</f>
        <v>#N/A</v>
      </c>
      <c r="J456" s="11"/>
      <c r="K456" s="37"/>
      <c r="L456" s="11"/>
      <c r="M456" s="11" t="e">
        <f>VLOOKUP(Table2[[#This Row],[LD Place Race1]],Races!$F$3:$G$30,2,0)</f>
        <v>#N/A</v>
      </c>
      <c r="N456" s="11"/>
      <c r="O456" s="11"/>
      <c r="P456" s="11" t="e">
        <f>VLOOKUP(Table2[[#This Row],[500m Place Race1]],Races!$F$3:$G$30,2,0)</f>
        <v>#N/A</v>
      </c>
      <c r="Q456" s="37"/>
      <c r="R456" s="11"/>
      <c r="S456" s="11" t="e">
        <f>VLOOKUP(Table2[[#This Row],[200m Place Race1]],Races!$F$3:$G$30,2,0)</f>
        <v>#N/A</v>
      </c>
      <c r="T456" s="37" t="e">
        <f>Table2[[#This Row],[200m Points1]]+Table2[[#This Row],[500m Points 1]]+Table2[[#This Row],[LD Points1]]</f>
        <v>#N/A</v>
      </c>
      <c r="U456" s="11"/>
      <c r="V456" s="8"/>
      <c r="W456" s="37"/>
      <c r="X456" s="11"/>
      <c r="Y456" s="7" t="e">
        <f>VLOOKUP(Table2[[#This Row],[LD Place Race 2]],Races!$F$3:$G$30,2,0)</f>
        <v>#N/A</v>
      </c>
      <c r="Z456" s="37"/>
      <c r="AA456" s="11"/>
      <c r="AB456" s="7" t="e">
        <f>VLOOKUP(Table2[[#This Row],[500m Place Race 2]],Races!$F$3:$G$30,2,0)</f>
        <v>#N/A</v>
      </c>
      <c r="AC456" s="37"/>
      <c r="AD456" s="11"/>
      <c r="AE456" s="7" t="e">
        <f>VLOOKUP(Table2[[#This Row],[200m Race 2 Place]],Races!$F$3:$G$30,2,0)</f>
        <v>#N/A</v>
      </c>
      <c r="AF456" s="11"/>
      <c r="AG456" s="37"/>
      <c r="AH456" s="11" t="e">
        <f>VLOOKUP(Table2[[#This Row],[100m Place Race 2]],Races!$F$3:$G$30,2,0)</f>
        <v>#N/A</v>
      </c>
      <c r="AI456" s="11" t="e">
        <f>Table2[[#This Row],[100m POINTS Race 2]]+Table2[[#This Row],[200m POINTS RACE 2]]+Table2[[#This Row],[500m Points Race 2]]+Table2[[#This Row],[LD Points Race 2]]</f>
        <v>#N/A</v>
      </c>
      <c r="AJ456" s="11"/>
      <c r="AK456" s="11"/>
      <c r="AL456" s="37"/>
      <c r="AM456" s="11"/>
      <c r="AN456" s="37"/>
      <c r="AO456" s="11"/>
      <c r="AP456" s="37"/>
      <c r="AQ456" s="11" t="e">
        <f>VLOOKUP(Table2[[#This Row],[500m Position]],Races!$F$3:$G$30,2,0)</f>
        <v>#N/A</v>
      </c>
      <c r="AR456" s="37"/>
      <c r="AS456" s="11"/>
      <c r="AT456" s="37" t="e">
        <f>VLOOKUP(Table2[[#This Row],[200m Position Race 4]],Races!$F$3:$G$30,2,0)</f>
        <v>#N/A</v>
      </c>
      <c r="AU456" s="11"/>
      <c r="AV456" s="37"/>
      <c r="AW456" s="11" t="e">
        <f>VLOOKUP(Table2[[#This Row],[100m Position Race 4 ]],Races!$F$3:$G$30,2,0)</f>
        <v>#N/A</v>
      </c>
      <c r="AX456" s="11" t="e">
        <f>Table2[[#This Row],[100m Points Race 4 ]]+Table2[[#This Row],[200m Points Race 4]]+Table2[[#This Row],[500m Points]]</f>
        <v>#N/A</v>
      </c>
      <c r="AY456" s="11"/>
      <c r="AZ456" s="11"/>
      <c r="BA456" s="37"/>
      <c r="BB456" s="37"/>
      <c r="BC456" s="11"/>
      <c r="BD456" s="37"/>
      <c r="BE456" s="11"/>
      <c r="BF456" s="37"/>
      <c r="BG456" s="11"/>
      <c r="BH456" s="37"/>
      <c r="BI456" s="11"/>
      <c r="BJ456" s="37"/>
      <c r="BK456" s="11"/>
      <c r="BL456" s="37"/>
      <c r="BM456" s="11"/>
      <c r="BN456" s="37"/>
      <c r="BO456" s="11"/>
      <c r="BP456" s="37"/>
      <c r="BQ456" s="11"/>
      <c r="BR456" s="37"/>
      <c r="BS456" s="11"/>
      <c r="BT456" s="37"/>
      <c r="BU456" s="11"/>
      <c r="BV456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6" s="9">
        <f>Table2[[#This Row],[Final Points race 1]]+Table2[[#This Row],[Final Points race 2]]+Table2[[#This Row],[Final POINTS Race 4 ]]+Table2[[#This Row],[Final POINTS Race 5]]+Table2[[#This Row],[Final POINTS Race 6]]</f>
        <v>0</v>
      </c>
      <c r="BX45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6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6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6" s="42"/>
    </row>
    <row r="457" spans="1:82" ht="16.5" hidden="1" customHeight="1" thickBot="1">
      <c r="A457" s="10">
        <v>18</v>
      </c>
      <c r="B457" s="6" t="s">
        <v>19</v>
      </c>
      <c r="C457" s="185" t="s">
        <v>218</v>
      </c>
      <c r="D457" s="19">
        <v>37160</v>
      </c>
      <c r="E457" s="62" t="s">
        <v>76</v>
      </c>
      <c r="F457" s="64" t="s">
        <v>473</v>
      </c>
      <c r="G457" s="10" t="s">
        <v>13</v>
      </c>
      <c r="H457" s="191"/>
      <c r="I457" s="93" t="e">
        <f>VLOOKUP(Table2[[#This Row],[GCU Number]],'race 5'!$B$2:$G$48,1,0)</f>
        <v>#N/A</v>
      </c>
      <c r="J457" s="11">
        <v>165</v>
      </c>
      <c r="K457" s="37"/>
      <c r="L457" s="11"/>
      <c r="M457" s="11" t="e">
        <f>VLOOKUP(Table2[[#This Row],[LD Place Race1]],Races!$F$3:$G$30,2,0)</f>
        <v>#N/A</v>
      </c>
      <c r="N457" s="11"/>
      <c r="O457" s="11"/>
      <c r="P457" s="11" t="e">
        <f>VLOOKUP(Table2[[#This Row],[500m Place Race1]],Races!$F$3:$G$30,2,0)</f>
        <v>#N/A</v>
      </c>
      <c r="Q457" s="37"/>
      <c r="R457" s="11"/>
      <c r="S457" s="11" t="e">
        <f>VLOOKUP(Table2[[#This Row],[200m Place Race1]],Races!$F$3:$G$30,2,0)</f>
        <v>#N/A</v>
      </c>
      <c r="T457" s="37" t="e">
        <f>Table2[[#This Row],[200m Points1]]+Table2[[#This Row],[500m Points 1]]+Table2[[#This Row],[LD Points1]]</f>
        <v>#N/A</v>
      </c>
      <c r="U457" s="11"/>
      <c r="V457" s="8"/>
      <c r="W457" s="37"/>
      <c r="X457" s="11"/>
      <c r="Y457" s="7" t="e">
        <f>VLOOKUP(Table2[[#This Row],[LD Place Race 2]],Races!$F$3:$G$30,2,0)</f>
        <v>#N/A</v>
      </c>
      <c r="Z457" s="37"/>
      <c r="AA457" s="11"/>
      <c r="AB457" s="7" t="e">
        <f>VLOOKUP(Table2[[#This Row],[500m Place Race 2]],Races!$F$3:$G$30,2,0)</f>
        <v>#N/A</v>
      </c>
      <c r="AC457" s="37"/>
      <c r="AD457" s="11"/>
      <c r="AE457" s="7" t="e">
        <f>VLOOKUP(Table2[[#This Row],[200m Race 2 Place]],Races!$F$3:$G$30,2,0)</f>
        <v>#N/A</v>
      </c>
      <c r="AF457" s="11"/>
      <c r="AG457" s="37"/>
      <c r="AH457" s="11" t="e">
        <f>VLOOKUP(Table2[[#This Row],[100m Place Race 2]],Races!$F$3:$G$30,2,0)</f>
        <v>#N/A</v>
      </c>
      <c r="AI457" s="11" t="e">
        <f>Table2[[#This Row],[100m POINTS Race 2]]+Table2[[#This Row],[200m POINTS RACE 2]]+Table2[[#This Row],[500m Points Race 2]]+Table2[[#This Row],[LD Points Race 2]]</f>
        <v>#N/A</v>
      </c>
      <c r="AJ457" s="11"/>
      <c r="AK457" s="11"/>
      <c r="AL457" s="37"/>
      <c r="AM457" s="11"/>
      <c r="AN457" s="37"/>
      <c r="AO457" s="11"/>
      <c r="AP457" s="37"/>
      <c r="AQ457" s="11" t="e">
        <f>VLOOKUP(Table2[[#This Row],[500m Position]],Races!$F$3:$G$30,2,0)</f>
        <v>#N/A</v>
      </c>
      <c r="AR457" s="37"/>
      <c r="AS457" s="11"/>
      <c r="AT457" s="37" t="e">
        <f>VLOOKUP(Table2[[#This Row],[200m Position Race 4]],Races!$F$3:$G$30,2,0)</f>
        <v>#N/A</v>
      </c>
      <c r="AU457" s="11"/>
      <c r="AV457" s="37"/>
      <c r="AW457" s="11" t="e">
        <f>VLOOKUP(Table2[[#This Row],[100m Position Race 4 ]],Races!$F$3:$G$30,2,0)</f>
        <v>#N/A</v>
      </c>
      <c r="AX457" s="11" t="e">
        <f>Table2[[#This Row],[100m Points Race 4 ]]+Table2[[#This Row],[200m Points Race 4]]+Table2[[#This Row],[500m Points]]</f>
        <v>#N/A</v>
      </c>
      <c r="AY457" s="11"/>
      <c r="AZ457" s="11"/>
      <c r="BA457" s="37"/>
      <c r="BB457" s="37"/>
      <c r="BC457" s="11"/>
      <c r="BD457" s="37"/>
      <c r="BE457" s="11"/>
      <c r="BF457" s="37"/>
      <c r="BG457" s="11"/>
      <c r="BH457" s="37"/>
      <c r="BI457" s="11"/>
      <c r="BJ457" s="37"/>
      <c r="BK457" s="11"/>
      <c r="BL457" s="37"/>
      <c r="BM457" s="11"/>
      <c r="BN457" s="37"/>
      <c r="BO457" s="11"/>
      <c r="BP457" s="37"/>
      <c r="BQ457" s="11"/>
      <c r="BR457" s="37"/>
      <c r="BS457" s="11"/>
      <c r="BT457" s="37"/>
      <c r="BU457" s="11"/>
      <c r="BV457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7" s="9">
        <f>Table2[[#This Row],[Final Points race 1]]+Table2[[#This Row],[Final Points race 2]]+Table2[[#This Row],[Final POINTS Race 4 ]]+Table2[[#This Row],[Final POINTS Race 5]]+Table2[[#This Row],[Final POINTS Race 6]]</f>
        <v>0</v>
      </c>
      <c r="BX4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7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7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7" s="42"/>
    </row>
    <row r="458" spans="1:82" ht="16.5" hidden="1" customHeight="1" thickBot="1">
      <c r="A458" s="10">
        <v>18</v>
      </c>
      <c r="B458" s="6" t="s">
        <v>19</v>
      </c>
      <c r="C458" s="185" t="s">
        <v>220</v>
      </c>
      <c r="D458" s="19">
        <v>36752</v>
      </c>
      <c r="E458" s="62" t="s">
        <v>76</v>
      </c>
      <c r="F458" s="64" t="s">
        <v>746</v>
      </c>
      <c r="G458" s="10" t="s">
        <v>13</v>
      </c>
      <c r="H458" s="201">
        <v>10063</v>
      </c>
      <c r="I458" s="93" t="e">
        <f>VLOOKUP(Table2[[#This Row],[GCU Number]],'race 5'!$B$2:$G$48,1,0)</f>
        <v>#N/A</v>
      </c>
      <c r="J458" s="11">
        <v>80</v>
      </c>
      <c r="K458" s="11"/>
      <c r="L458" s="11"/>
      <c r="M458" s="11" t="e">
        <f>VLOOKUP(Table2[[#This Row],[LD Place Race1]],Races!$F$3:$G$30,2,0)</f>
        <v>#N/A</v>
      </c>
      <c r="N458" s="11"/>
      <c r="O458" s="11"/>
      <c r="P458" s="11" t="e">
        <f>VLOOKUP(Table2[[#This Row],[500m Place Race1]],Races!$F$3:$G$30,2,0)</f>
        <v>#N/A</v>
      </c>
      <c r="Q458" s="11"/>
      <c r="R458" s="11"/>
      <c r="S458" s="11" t="e">
        <f>VLOOKUP(Table2[[#This Row],[200m Place Race1]],Races!$F$3:$G$30,2,0)</f>
        <v>#N/A</v>
      </c>
      <c r="T458" s="11" t="e">
        <f>Table2[[#This Row],[200m Points1]]+Table2[[#This Row],[500m Points 1]]+Table2[[#This Row],[LD Points1]]</f>
        <v>#N/A</v>
      </c>
      <c r="U458" s="11"/>
      <c r="V458" s="8"/>
      <c r="W458" s="11"/>
      <c r="X458" s="11"/>
      <c r="Y458" s="7" t="e">
        <f>VLOOKUP(Table2[[#This Row],[LD Place Race 2]],Races!$F$3:$G$30,2,0)</f>
        <v>#N/A</v>
      </c>
      <c r="Z458" s="11"/>
      <c r="AA458" s="11"/>
      <c r="AB458" s="7" t="e">
        <f>VLOOKUP(Table2[[#This Row],[500m Place Race 2]],Races!$F$3:$G$30,2,0)</f>
        <v>#N/A</v>
      </c>
      <c r="AC458" s="11"/>
      <c r="AD458" s="11"/>
      <c r="AE458" s="7" t="e">
        <f>VLOOKUP(Table2[[#This Row],[200m Race 2 Place]],Races!$F$3:$G$30,2,0)</f>
        <v>#N/A</v>
      </c>
      <c r="AF458" s="11"/>
      <c r="AG458" s="11"/>
      <c r="AH458" s="11" t="e">
        <f>VLOOKUP(Table2[[#This Row],[100m Place Race 2]],Races!$F$3:$G$30,2,0)</f>
        <v>#N/A</v>
      </c>
      <c r="AI458" s="11" t="e">
        <f>Table2[[#This Row],[100m POINTS Race 2]]+Table2[[#This Row],[200m POINTS RACE 2]]+Table2[[#This Row],[500m Points Race 2]]+Table2[[#This Row],[LD Points Race 2]]</f>
        <v>#N/A</v>
      </c>
      <c r="AJ458" s="11"/>
      <c r="AK458" s="11"/>
      <c r="AL458" s="11"/>
      <c r="AM458" s="11"/>
      <c r="AN458" s="11"/>
      <c r="AO458" s="11"/>
      <c r="AP458" s="11"/>
      <c r="AQ458" s="11" t="e">
        <f>VLOOKUP(Table2[[#This Row],[500m Position]],Races!$F$3:$G$30,2,0)</f>
        <v>#N/A</v>
      </c>
      <c r="AR458" s="11"/>
      <c r="AS458" s="11"/>
      <c r="AT458" s="11" t="e">
        <f>VLOOKUP(Table2[[#This Row],[200m Position Race 4]],Races!$F$3:$G$30,2,0)</f>
        <v>#N/A</v>
      </c>
      <c r="AU458" s="11"/>
      <c r="AV458" s="11"/>
      <c r="AW458" s="11" t="e">
        <f>VLOOKUP(Table2[[#This Row],[100m Position Race 4 ]],Races!$F$3:$G$30,2,0)</f>
        <v>#N/A</v>
      </c>
      <c r="AX458" s="11" t="e">
        <f>Table2[[#This Row],[100m Points Race 4 ]]+Table2[[#This Row],[200m Points Race 4]]+Table2[[#This Row],[500m Points]]</f>
        <v>#N/A</v>
      </c>
      <c r="AY458" s="11"/>
      <c r="AZ458" s="11"/>
      <c r="BA458" s="11"/>
      <c r="BB458" s="11"/>
      <c r="BC458" s="11"/>
      <c r="BD458" s="11"/>
      <c r="BE458" s="11"/>
      <c r="BF458" s="11"/>
      <c r="BG458" s="11"/>
      <c r="BH458" s="11"/>
      <c r="BI458" s="11"/>
      <c r="BJ458" s="11"/>
      <c r="BK458" s="11"/>
      <c r="BL458" s="11"/>
      <c r="BM458" s="11"/>
      <c r="BN458" s="11"/>
      <c r="BO458" s="11"/>
      <c r="BP458" s="11"/>
      <c r="BQ458" s="11"/>
      <c r="BR458" s="11"/>
      <c r="BS458" s="11"/>
      <c r="BT458" s="11"/>
      <c r="BU458" s="11"/>
      <c r="BV458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58" s="9">
        <f>Table2[[#This Row],[Final Points race 1]]+Table2[[#This Row],[Final Points race 2]]+Table2[[#This Row],[Final POINTS Race 4 ]]+Table2[[#This Row],[Final POINTS Race 5]]+Table2[[#This Row],[Final POINTS Race 6]]</f>
        <v>0</v>
      </c>
      <c r="BX4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8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8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58" s="42"/>
    </row>
    <row r="459" spans="1:82" ht="16.5" hidden="1" customHeight="1" thickBot="1">
      <c r="A459" s="10">
        <v>18</v>
      </c>
      <c r="B459" s="6" t="s">
        <v>19</v>
      </c>
      <c r="C459" s="185" t="s">
        <v>374</v>
      </c>
      <c r="D459" s="19">
        <v>36719</v>
      </c>
      <c r="E459" s="62" t="s">
        <v>76</v>
      </c>
      <c r="F459" s="64" t="s">
        <v>83</v>
      </c>
      <c r="G459" s="28" t="s">
        <v>686</v>
      </c>
      <c r="H459" s="191">
        <v>10951</v>
      </c>
      <c r="I459" s="93" t="e">
        <f>VLOOKUP(Table2[[#This Row],[GCU Number]],'race 5'!$B$2:$G$48,1,0)</f>
        <v>#N/A</v>
      </c>
      <c r="J459" s="11">
        <v>186</v>
      </c>
      <c r="K459" s="37" t="s">
        <v>826</v>
      </c>
      <c r="L459" s="11">
        <v>1</v>
      </c>
      <c r="M459" s="11">
        <f>VLOOKUP(Table2[[#This Row],[LD Place Race1]],Races!$F$3:$G$30,2,0)</f>
        <v>26</v>
      </c>
      <c r="N459" s="11" t="s">
        <v>878</v>
      </c>
      <c r="O459" s="11">
        <v>1</v>
      </c>
      <c r="P459" s="11">
        <f>VLOOKUP(Table2[[#This Row],[500m Place Race1]],Races!$F$3:$G$30,2,0)</f>
        <v>26</v>
      </c>
      <c r="Q459" s="37" t="s">
        <v>934</v>
      </c>
      <c r="R459" s="11">
        <v>1</v>
      </c>
      <c r="S459" s="11">
        <f>VLOOKUP(Table2[[#This Row],[200m Place Race1]],Races!$F$3:$G$30,2,0)</f>
        <v>26</v>
      </c>
      <c r="T459" s="37">
        <f>Table2[[#This Row],[200m Points1]]+Table2[[#This Row],[500m Points 1]]+Table2[[#This Row],[LD Points1]]</f>
        <v>78</v>
      </c>
      <c r="U459" s="11">
        <v>1</v>
      </c>
      <c r="V459" s="8">
        <f>VLOOKUP(Table2[[#This Row],[Final Place RACE 1]],Races!$F$3:$G$28,2,0)</f>
        <v>26</v>
      </c>
      <c r="W459" s="37"/>
      <c r="X459" s="11"/>
      <c r="Y459" s="8" t="e">
        <f>VLOOKUP(Table2[[#This Row],[LD Place Race 2]],Races!$F$3:$G$30,2,0)</f>
        <v>#N/A</v>
      </c>
      <c r="Z459" s="37"/>
      <c r="AA459" s="11"/>
      <c r="AB459" s="8" t="e">
        <f>VLOOKUP(Table2[[#This Row],[500m Place Race 2]],Races!$F$3:$G$30,2,0)</f>
        <v>#N/A</v>
      </c>
      <c r="AC459" s="37"/>
      <c r="AD459" s="11"/>
      <c r="AE459" s="8" t="e">
        <f>VLOOKUP(Table2[[#This Row],[200m Race 2 Place]],Races!$F$3:$G$30,2,0)</f>
        <v>#N/A</v>
      </c>
      <c r="AF459" s="9"/>
      <c r="AG459" s="37"/>
      <c r="AH459" s="11" t="e">
        <f>VLOOKUP(Table2[[#This Row],[100m Place Race 2]],Races!$F$3:$G$30,2,0)</f>
        <v>#N/A</v>
      </c>
      <c r="AI459" s="11" t="e">
        <f>Table2[[#This Row],[100m POINTS Race 2]]+Table2[[#This Row],[200m POINTS RACE 2]]+Table2[[#This Row],[500m Points Race 2]]+Table2[[#This Row],[LD Points Race 2]]</f>
        <v>#N/A</v>
      </c>
      <c r="AJ459" s="11"/>
      <c r="AK459" s="9"/>
      <c r="AL459" s="37"/>
      <c r="AM459" s="11"/>
      <c r="AN459" s="37"/>
      <c r="AO459" s="11"/>
      <c r="AP459" s="37"/>
      <c r="AQ459" s="11"/>
      <c r="AR459" s="37"/>
      <c r="AS459" s="11"/>
      <c r="AT459" s="37"/>
      <c r="AU459" s="11"/>
      <c r="AV459" s="37"/>
      <c r="AW459" s="11"/>
      <c r="AX459" s="11"/>
      <c r="AY459" s="11"/>
      <c r="AZ459" s="11"/>
      <c r="BA459" s="37"/>
      <c r="BB459" s="37"/>
      <c r="BC459" s="11"/>
      <c r="BD459" s="37"/>
      <c r="BE459" s="11"/>
      <c r="BF459" s="37"/>
      <c r="BG459" s="11"/>
      <c r="BH459" s="37"/>
      <c r="BI459" s="11"/>
      <c r="BJ459" s="37"/>
      <c r="BK459" s="11"/>
      <c r="BL459" s="37"/>
      <c r="BM459" s="11"/>
      <c r="BN459" s="37"/>
      <c r="BO459" s="11"/>
      <c r="BP459" s="37"/>
      <c r="BQ459" s="11"/>
      <c r="BR459" s="37"/>
      <c r="BS459" s="11"/>
      <c r="BT459" s="37"/>
      <c r="BU459" s="11"/>
      <c r="BV459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1</v>
      </c>
      <c r="BW459" s="9">
        <f>Table2[[#This Row],[Final Points race 1]]+Table2[[#This Row],[Final Points race 2]]+Table2[[#This Row],[Final POINTS Race 4 ]]+Table2[[#This Row],[Final POINTS Race 5]]+Table2[[#This Row],[Final POINTS Race 6]]</f>
        <v>26</v>
      </c>
      <c r="BX45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59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59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26</v>
      </c>
      <c r="CD459" s="42"/>
    </row>
    <row r="460" spans="1:82" ht="16.5" hidden="1" customHeight="1" thickBot="1">
      <c r="A460" s="10">
        <v>18</v>
      </c>
      <c r="B460" s="6" t="s">
        <v>19</v>
      </c>
      <c r="C460" s="185" t="s">
        <v>421</v>
      </c>
      <c r="D460" s="19">
        <v>37045</v>
      </c>
      <c r="E460" s="62" t="s">
        <v>76</v>
      </c>
      <c r="F460" s="64" t="s">
        <v>473</v>
      </c>
      <c r="G460" s="28" t="s">
        <v>13</v>
      </c>
      <c r="H460" s="191">
        <v>0</v>
      </c>
      <c r="I460" s="93" t="e">
        <f>VLOOKUP(Table2[[#This Row],[GCU Number]],'race 5'!$B$2:$G$48,1,0)</f>
        <v>#N/A</v>
      </c>
      <c r="J460" s="11">
        <v>62</v>
      </c>
      <c r="K460" s="37"/>
      <c r="L460" s="11"/>
      <c r="M460" s="11" t="e">
        <f>VLOOKUP(Table2[[#This Row],[LD Place Race1]],Races!$F$3:$G$30,2,0)</f>
        <v>#N/A</v>
      </c>
      <c r="N460" s="11"/>
      <c r="O460" s="11"/>
      <c r="P460" s="11" t="e">
        <f>VLOOKUP(Table2[[#This Row],[500m Place Race1]],Races!$F$3:$G$30,2,0)</f>
        <v>#N/A</v>
      </c>
      <c r="Q460" s="37"/>
      <c r="R460" s="11"/>
      <c r="S460" s="11" t="e">
        <f>VLOOKUP(Table2[[#This Row],[200m Place Race1]],Races!$F$3:$G$30,2,0)</f>
        <v>#N/A</v>
      </c>
      <c r="T460" s="37" t="e">
        <f>Table2[[#This Row],[200m Points1]]+Table2[[#This Row],[500m Points 1]]+Table2[[#This Row],[LD Points1]]</f>
        <v>#N/A</v>
      </c>
      <c r="U460" s="11"/>
      <c r="V460" s="8"/>
      <c r="W460" s="37"/>
      <c r="X460" s="11"/>
      <c r="Y460" s="8" t="e">
        <f>VLOOKUP(Table2[[#This Row],[LD Place Race 2]],Races!$F$3:$G$30,2,0)</f>
        <v>#N/A</v>
      </c>
      <c r="Z460" s="37"/>
      <c r="AA460" s="11"/>
      <c r="AB460" s="8" t="e">
        <f>VLOOKUP(Table2[[#This Row],[500m Place Race 2]],Races!$F$3:$G$30,2,0)</f>
        <v>#N/A</v>
      </c>
      <c r="AC460" s="37"/>
      <c r="AD460" s="11"/>
      <c r="AE460" s="8" t="e">
        <f>VLOOKUP(Table2[[#This Row],[200m Race 2 Place]],Races!$F$3:$G$30,2,0)</f>
        <v>#N/A</v>
      </c>
      <c r="AF460" s="9"/>
      <c r="AG460" s="37"/>
      <c r="AH460" s="11" t="e">
        <f>VLOOKUP(Table2[[#This Row],[100m Place Race 2]],Races!$F$3:$G$30,2,0)</f>
        <v>#N/A</v>
      </c>
      <c r="AI460" s="11" t="e">
        <f>Table2[[#This Row],[100m POINTS Race 2]]+Table2[[#This Row],[200m POINTS RACE 2]]+Table2[[#This Row],[500m Points Race 2]]+Table2[[#This Row],[LD Points Race 2]]</f>
        <v>#N/A</v>
      </c>
      <c r="AJ460" s="11"/>
      <c r="AK460" s="9"/>
      <c r="AL460" s="37"/>
      <c r="AM460" s="11"/>
      <c r="AN460" s="37"/>
      <c r="AO460" s="11"/>
      <c r="AP460" s="37"/>
      <c r="AQ460" s="11" t="e">
        <f>VLOOKUP(Table2[[#This Row],[500m Position]],Races!$F$3:$G$30,2,0)</f>
        <v>#N/A</v>
      </c>
      <c r="AR460" s="37"/>
      <c r="AS460" s="11"/>
      <c r="AT460" s="37" t="e">
        <f>VLOOKUP(Table2[[#This Row],[200m Position Race 4]],Races!$F$3:$G$30,2,0)</f>
        <v>#N/A</v>
      </c>
      <c r="AU460" s="11"/>
      <c r="AV460" s="37"/>
      <c r="AW460" s="11" t="e">
        <f>VLOOKUP(Table2[[#This Row],[100m Position Race 4 ]],Races!$F$3:$G$30,2,0)</f>
        <v>#N/A</v>
      </c>
      <c r="AX460" s="11" t="e">
        <f>Table2[[#This Row],[100m Points Race 4 ]]+Table2[[#This Row],[200m Points Race 4]]+Table2[[#This Row],[500m Points]]</f>
        <v>#N/A</v>
      </c>
      <c r="AY460" s="11"/>
      <c r="AZ460" s="11"/>
      <c r="BA460" s="37"/>
      <c r="BB460" s="37"/>
      <c r="BC460" s="11"/>
      <c r="BD460" s="37"/>
      <c r="BE460" s="11"/>
      <c r="BF460" s="37"/>
      <c r="BG460" s="11"/>
      <c r="BH460" s="37"/>
      <c r="BI460" s="11"/>
      <c r="BJ460" s="37"/>
      <c r="BK460" s="11"/>
      <c r="BL460" s="37"/>
      <c r="BM460" s="11"/>
      <c r="BN460" s="37"/>
      <c r="BO460" s="11"/>
      <c r="BP460" s="37"/>
      <c r="BQ460" s="11"/>
      <c r="BR460" s="37"/>
      <c r="BS460" s="11"/>
      <c r="BT460" s="37"/>
      <c r="BU460" s="11"/>
      <c r="BV460" s="9">
        <f>COUNT(Table2[[#This Row],[Final POINTS Race 7]],Table2[[#This Row],[Final POINTS Race 6]],#REF!,Table2[[#This Row],[Final POINTS Race 4]],#REF!,Table2[[#This Row],[200m POINTS RACE 2]],Table2[[#This Row],[Final Points race 1]],Table2[[#This Row],[Final POINTS Race 8]],Table2[[#This Row],[Final POINTS Race 9]],Table2[[#This Row],[Final POINTS Race 11]],Table2[[#This Row],[Final POINTS Race 10]])</f>
        <v>0</v>
      </c>
      <c r="BW460" s="9">
        <f>Table2[[#This Row],[Final Points race 1]]+Table2[[#This Row],[Final Points race 2]]+Table2[[#This Row],[Final POINTS Race 4 ]]+Table2[[#This Row],[Final POINTS Race 5]]+Table2[[#This Row],[Final POINTS Race 6]]</f>
        <v>0</v>
      </c>
      <c r="BX4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11]]),1),0)</f>
        <v>0</v>
      </c>
      <c r="BY460" s="9">
        <f>IFERROR(SMALL((Table2[[#This Row],[Final Points race 1]],Table2[[#This Row],[200m POINTS RACE 2]],#REF!,Table2[[#This Row],[Final POINTS Race 4]],Table2[[#This Row],[Final POINTS Race 5]],Table2[[#This Row],[Final POINTS Race 6]],Table2[[#This Row],[Final POINTS Race 7]],Table2[[#This Row],[Final POINTS Race 8]],Table2[[#This Row],[Final POINTS Race 9]],Table2[[#This Row],[Final POINTS Race 10]],Table2[[#This Row],[Final POINTS Race 11]]),2),0)</f>
        <v>0</v>
      </c>
      <c r="BZ460" s="9">
        <f>IF(Table2[[#This Row],[Races completed]]=$BZ$1-1,Table2[[#This Row],[Total Points 2018]]-Table2[[#This Row],[Lowest]],IF(Table2[[#This Row],[Races completed]]=$BZ$1,Table2[[#This Row],[Total Points 2018]]-Table2[[#This Row],[Lowest]]-Table2[[#This Row],[Second lowest]],Table2[[#This Row],[Total Points 2018]]))</f>
        <v>0</v>
      </c>
      <c r="CD460" s="42"/>
    </row>
    <row r="461" spans="1:82">
      <c r="A461" s="41"/>
      <c r="B461" s="41"/>
      <c r="C461" s="41"/>
      <c r="D461" s="41"/>
      <c r="E461" s="41"/>
      <c r="F461" s="41"/>
      <c r="G461" s="41"/>
      <c r="H461" s="208"/>
      <c r="I461" s="93"/>
      <c r="J461" s="41"/>
      <c r="K461" s="41"/>
      <c r="L461" s="41"/>
      <c r="M461" s="41"/>
      <c r="N461" s="41"/>
      <c r="O461" s="41"/>
      <c r="P461" s="41"/>
      <c r="Q461" s="41"/>
      <c r="R461" s="41"/>
      <c r="S461" s="41"/>
      <c r="T461" s="41"/>
      <c r="U461" s="41"/>
      <c r="V461" s="41"/>
      <c r="W461" s="41"/>
      <c r="X461" s="41"/>
      <c r="Y461" s="41"/>
      <c r="Z461" s="41"/>
      <c r="AA461" s="41"/>
      <c r="AB461" s="41"/>
      <c r="AC461" s="41"/>
      <c r="AD461" s="41"/>
      <c r="AE461" s="41"/>
      <c r="AF461" s="303"/>
      <c r="AG461" s="41"/>
      <c r="AH461" s="41"/>
      <c r="AI461" s="41"/>
      <c r="AJ461" s="41"/>
      <c r="AK461" s="41"/>
      <c r="AL461" s="41"/>
      <c r="AM461" s="41"/>
      <c r="AN461" s="41"/>
      <c r="AO461" s="41"/>
      <c r="AP461" s="41"/>
      <c r="AQ461" s="41"/>
      <c r="AR461" s="41"/>
      <c r="AS461" s="41"/>
      <c r="AT461" s="41"/>
      <c r="AU461" s="41"/>
      <c r="AV461" s="41"/>
      <c r="AW461" s="41"/>
      <c r="AX461" s="41"/>
      <c r="AY461" s="41"/>
      <c r="AZ461" s="41"/>
      <c r="BA461" s="41"/>
      <c r="BB461" s="41"/>
      <c r="BC461" s="41"/>
      <c r="BD461" s="41"/>
      <c r="BE461" s="41"/>
      <c r="BF461" s="41"/>
      <c r="BG461" s="41"/>
      <c r="BH461" s="41"/>
      <c r="BI461" s="41"/>
      <c r="BJ461" s="41"/>
      <c r="BK461" s="41"/>
      <c r="BL461" s="41"/>
      <c r="BM461" s="41"/>
      <c r="BN461" s="41"/>
      <c r="BO461" s="41"/>
      <c r="BP461" s="41"/>
      <c r="BQ461" s="41"/>
      <c r="BR461" s="41"/>
      <c r="BS461" s="41"/>
      <c r="BT461" s="41"/>
    </row>
    <row r="462" spans="1:82">
      <c r="A462" s="41"/>
      <c r="B462" s="41"/>
      <c r="D462" s="41"/>
      <c r="F462" s="41"/>
      <c r="G462" s="41"/>
      <c r="H462" s="208"/>
      <c r="I462" s="41"/>
      <c r="J462" s="41"/>
      <c r="K462" s="41"/>
      <c r="L462" s="41"/>
      <c r="M462" s="41"/>
      <c r="N462" s="41"/>
      <c r="O462" s="41"/>
      <c r="P462" s="41"/>
      <c r="Q462" s="41"/>
      <c r="R462" s="41"/>
      <c r="S462" s="41"/>
      <c r="T462" s="41"/>
      <c r="U462" s="41"/>
      <c r="V462" s="41"/>
      <c r="W462" s="41"/>
      <c r="X462" s="41"/>
      <c r="Y462" s="41"/>
      <c r="Z462" s="41"/>
      <c r="AA462" s="41"/>
      <c r="AB462" s="41"/>
      <c r="AC462" s="41"/>
      <c r="AD462" s="41"/>
      <c r="AE462" s="41"/>
      <c r="AF462" s="303"/>
      <c r="AG462" s="41"/>
      <c r="AH462" s="41"/>
      <c r="AI462" s="41"/>
      <c r="AJ462" s="41"/>
      <c r="AK462" s="41"/>
      <c r="AL462" s="41"/>
      <c r="AM462" s="41"/>
      <c r="AN462" s="41"/>
      <c r="AO462" s="41"/>
      <c r="AP462" s="41"/>
      <c r="AQ462" s="41"/>
      <c r="AR462" s="41"/>
      <c r="AS462" s="41"/>
      <c r="AT462" s="41"/>
      <c r="AU462" s="41"/>
      <c r="AV462" s="41"/>
      <c r="AW462" s="41"/>
      <c r="AX462" s="41"/>
      <c r="AY462" s="41"/>
      <c r="AZ462" s="41"/>
      <c r="BA462" s="41"/>
      <c r="BB462" s="41"/>
      <c r="BC462" s="41"/>
      <c r="BD462" s="41"/>
      <c r="BE462" s="41"/>
      <c r="BF462" s="41"/>
      <c r="BG462" s="41"/>
      <c r="BH462" s="41"/>
      <c r="BI462" s="41"/>
      <c r="BJ462" s="41"/>
      <c r="BK462" s="41"/>
      <c r="BL462" s="41"/>
      <c r="BM462" s="41"/>
      <c r="BN462" s="41"/>
      <c r="BO462" s="41"/>
      <c r="BP462" s="41"/>
      <c r="BQ462" s="41"/>
      <c r="BR462" s="41"/>
      <c r="BS462" s="41"/>
      <c r="BT462" s="41"/>
    </row>
    <row r="463" spans="1:82">
      <c r="A463" s="41"/>
      <c r="B463" s="41"/>
      <c r="C463"/>
      <c r="D463" s="41"/>
      <c r="F463" s="41"/>
      <c r="G463" s="41"/>
      <c r="H463" s="208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303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1"/>
      <c r="BL463" s="41"/>
      <c r="BM463" s="41"/>
      <c r="BN463" s="41"/>
      <c r="BO463" s="41"/>
      <c r="BP463" s="41"/>
      <c r="BQ463" s="41"/>
      <c r="BR463" s="41"/>
      <c r="BS463" s="41"/>
      <c r="BT463" s="41"/>
    </row>
    <row r="464" spans="1:82">
      <c r="A464" s="41"/>
      <c r="B464" s="41"/>
      <c r="C464"/>
      <c r="D464" s="41"/>
      <c r="F464" s="41"/>
      <c r="G464" s="41"/>
      <c r="H464" s="208"/>
      <c r="I464" s="41"/>
      <c r="J464" s="41"/>
      <c r="K464" s="41"/>
      <c r="L464" s="41"/>
      <c r="M464" s="41"/>
      <c r="N464" s="41"/>
      <c r="O464" s="41"/>
      <c r="P464" s="41"/>
      <c r="Q464" s="41"/>
      <c r="R464" s="41"/>
      <c r="S464" s="41"/>
      <c r="T464" s="41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F464" s="303"/>
      <c r="AG464" s="41"/>
      <c r="AH464" s="41"/>
      <c r="AI464" s="41"/>
      <c r="AJ464" s="41"/>
      <c r="AK464" s="41"/>
      <c r="AL464" s="41"/>
      <c r="AM464" s="41"/>
      <c r="AN464" s="41"/>
      <c r="AO464" s="41"/>
      <c r="AP464" s="41"/>
      <c r="AQ464" s="41"/>
      <c r="AR464" s="41"/>
      <c r="AS464" s="41"/>
      <c r="AT464" s="41"/>
      <c r="AU464" s="41"/>
      <c r="AV464" s="41"/>
      <c r="AW464" s="41"/>
      <c r="AX464" s="41"/>
      <c r="AY464" s="41"/>
      <c r="AZ464" s="41"/>
      <c r="BA464" s="41"/>
      <c r="BB464" s="41"/>
      <c r="BC464" s="41"/>
      <c r="BD464" s="41"/>
      <c r="BE464" s="41"/>
      <c r="BF464" s="41"/>
      <c r="BG464" s="41"/>
      <c r="BH464" s="41"/>
      <c r="BI464" s="41"/>
      <c r="BJ464" s="41"/>
      <c r="BK464" s="41"/>
      <c r="BL464" s="41"/>
      <c r="BM464" s="41"/>
      <c r="BN464" s="41"/>
      <c r="BO464" s="41"/>
      <c r="BP464" s="41"/>
      <c r="BQ464" s="41"/>
      <c r="BR464" s="41"/>
      <c r="BS464" s="41"/>
      <c r="BT464" s="41"/>
    </row>
    <row r="465" spans="1:72">
      <c r="A465" s="41"/>
      <c r="B465" s="41"/>
      <c r="C465" s="41"/>
      <c r="D465" s="41"/>
      <c r="E465" s="41"/>
      <c r="F465" s="41"/>
      <c r="G465" s="41"/>
      <c r="H465" s="208"/>
      <c r="I465" s="41"/>
      <c r="J465" s="41"/>
      <c r="K465" s="41"/>
      <c r="L465" s="41"/>
      <c r="M465" s="41"/>
      <c r="N465" s="41"/>
      <c r="O465" s="41"/>
      <c r="P465" s="41"/>
      <c r="Q465" s="41"/>
      <c r="R465" s="41"/>
      <c r="S465" s="41"/>
      <c r="T465" s="41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F465" s="303"/>
      <c r="AG465" s="41"/>
      <c r="AH465" s="41"/>
      <c r="AI465" s="41"/>
      <c r="AJ465" s="41"/>
      <c r="AK465" s="41"/>
      <c r="AL465" s="41"/>
      <c r="AM465" s="41"/>
      <c r="AN465" s="41"/>
      <c r="AO465" s="41"/>
      <c r="AP465" s="41"/>
      <c r="AQ465" s="41"/>
      <c r="AR465" s="41"/>
      <c r="AS465" s="41"/>
      <c r="AT465" s="41"/>
      <c r="AU465" s="41"/>
      <c r="AV465" s="41"/>
      <c r="AW465" s="41"/>
      <c r="AX465" s="41"/>
      <c r="AY465" s="41"/>
      <c r="AZ465" s="41"/>
      <c r="BA465" s="41"/>
      <c r="BB465" s="41"/>
      <c r="BC465" s="41"/>
      <c r="BD465" s="41"/>
      <c r="BE465" s="41"/>
      <c r="BF465" s="41"/>
      <c r="BG465" s="41"/>
      <c r="BH465" s="41"/>
      <c r="BI465" s="41"/>
      <c r="BJ465" s="41"/>
      <c r="BK465" s="41"/>
      <c r="BL465" s="41"/>
      <c r="BM465" s="41"/>
      <c r="BN465" s="41"/>
      <c r="BO465" s="41"/>
      <c r="BP465" s="41"/>
      <c r="BQ465" s="41"/>
      <c r="BR465" s="41"/>
      <c r="BS465" s="41"/>
      <c r="BT465" s="41"/>
    </row>
    <row r="466" spans="1:72">
      <c r="A466" s="41"/>
      <c r="B466" s="41"/>
      <c r="C466" s="41"/>
      <c r="D466" s="41"/>
      <c r="E466" s="41"/>
      <c r="F466" s="41"/>
      <c r="G466" s="41"/>
      <c r="H466" s="208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303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1"/>
      <c r="BL466" s="41"/>
      <c r="BM466" s="41"/>
      <c r="BN466" s="41"/>
      <c r="BO466" s="41"/>
      <c r="BP466" s="41"/>
      <c r="BQ466" s="41"/>
      <c r="BR466" s="41"/>
      <c r="BS466" s="41"/>
      <c r="BT466" s="41"/>
    </row>
    <row r="467" spans="1:72">
      <c r="A467" s="41"/>
      <c r="B467" s="41"/>
      <c r="C467" s="41"/>
      <c r="D467" s="41"/>
      <c r="E467" s="41"/>
      <c r="F467" s="41"/>
      <c r="G467" s="41"/>
      <c r="H467" s="208"/>
      <c r="I467" s="41"/>
      <c r="J467" s="41"/>
      <c r="K467" s="41"/>
      <c r="L467" s="41"/>
      <c r="M467" s="41"/>
      <c r="N467" s="41"/>
      <c r="O467" s="41"/>
      <c r="P467" s="41"/>
      <c r="Q467" s="41"/>
      <c r="R467" s="41"/>
      <c r="S467" s="41"/>
      <c r="T467" s="41"/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F467" s="303"/>
      <c r="AG467" s="41"/>
      <c r="AH467" s="41"/>
      <c r="AI467" s="41"/>
      <c r="AJ467" s="41"/>
      <c r="AK467" s="41"/>
      <c r="AL467" s="41"/>
      <c r="AM467" s="41"/>
      <c r="AN467" s="41"/>
      <c r="AO467" s="41"/>
      <c r="AP467" s="41"/>
      <c r="AQ467" s="41"/>
      <c r="AR467" s="41"/>
      <c r="AS467" s="41"/>
      <c r="AT467" s="41"/>
      <c r="AU467" s="41"/>
      <c r="AV467" s="41"/>
      <c r="AW467" s="41"/>
      <c r="AX467" s="41"/>
      <c r="AY467" s="41"/>
      <c r="AZ467" s="41"/>
      <c r="BA467" s="41"/>
      <c r="BB467" s="41"/>
      <c r="BC467" s="41"/>
      <c r="BD467" s="41"/>
      <c r="BE467" s="41"/>
      <c r="BF467" s="41"/>
      <c r="BG467" s="41"/>
      <c r="BH467" s="41"/>
      <c r="BI467" s="41"/>
      <c r="BJ467" s="41"/>
      <c r="BK467" s="41"/>
      <c r="BL467" s="41"/>
      <c r="BM467" s="41"/>
      <c r="BN467" s="41"/>
      <c r="BO467" s="41"/>
      <c r="BP467" s="41"/>
      <c r="BQ467" s="41"/>
      <c r="BR467" s="41"/>
      <c r="BS467" s="41"/>
      <c r="BT467" s="41"/>
    </row>
    <row r="468" spans="1:72">
      <c r="A468" s="41"/>
      <c r="B468" s="41"/>
      <c r="C468" s="41"/>
      <c r="D468" s="41"/>
      <c r="E468" s="41"/>
      <c r="F468" s="41"/>
      <c r="G468" s="41"/>
      <c r="H468" s="208"/>
      <c r="I468" s="41"/>
      <c r="J468" s="41"/>
      <c r="K468" s="41"/>
      <c r="L468" s="41"/>
      <c r="M468" s="41"/>
      <c r="N468" s="41"/>
      <c r="O468" s="41"/>
      <c r="P468" s="41"/>
      <c r="Q468" s="41"/>
      <c r="R468" s="41"/>
      <c r="S468" s="41"/>
      <c r="T468" s="41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F468" s="303"/>
      <c r="AG468" s="41"/>
      <c r="AH468" s="41"/>
      <c r="AI468" s="41"/>
      <c r="AJ468" s="41"/>
      <c r="AK468" s="41"/>
      <c r="AL468" s="41"/>
      <c r="AM468" s="41"/>
      <c r="AN468" s="41"/>
      <c r="AO468" s="41"/>
      <c r="AP468" s="41"/>
      <c r="AQ468" s="41"/>
      <c r="AR468" s="41"/>
      <c r="AS468" s="41"/>
      <c r="AT468" s="41"/>
      <c r="AU468" s="41"/>
      <c r="AV468" s="41"/>
      <c r="AW468" s="41"/>
      <c r="AX468" s="41"/>
      <c r="AY468" s="41"/>
      <c r="AZ468" s="41"/>
      <c r="BA468" s="41"/>
      <c r="BB468" s="41"/>
      <c r="BC468" s="41"/>
      <c r="BD468" s="41"/>
      <c r="BE468" s="41"/>
      <c r="BF468" s="41"/>
      <c r="BG468" s="41"/>
      <c r="BH468" s="41"/>
      <c r="BI468" s="41"/>
      <c r="BJ468" s="41"/>
      <c r="BK468" s="41"/>
      <c r="BL468" s="41"/>
      <c r="BM468" s="41"/>
      <c r="BN468" s="41"/>
      <c r="BO468" s="41"/>
      <c r="BP468" s="41"/>
      <c r="BQ468" s="41"/>
      <c r="BR468" s="41"/>
      <c r="BS468" s="41"/>
      <c r="BT468" s="41"/>
    </row>
    <row r="469" spans="1:72">
      <c r="A469" s="41"/>
      <c r="B469" s="41"/>
      <c r="C469" s="41"/>
      <c r="D469" s="41"/>
      <c r="E469" s="41"/>
      <c r="F469" s="41"/>
      <c r="G469" s="41"/>
      <c r="H469" s="208"/>
      <c r="I469" s="41"/>
      <c r="J469" s="41"/>
      <c r="K469" s="41"/>
      <c r="L469" s="41"/>
      <c r="M469" s="41"/>
      <c r="N469" s="41"/>
      <c r="O469" s="41"/>
      <c r="P469" s="41"/>
      <c r="Q469" s="41"/>
      <c r="R469" s="41"/>
      <c r="S469" s="41"/>
      <c r="T469" s="41"/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F469" s="303"/>
      <c r="AG469" s="41"/>
      <c r="AH469" s="41"/>
      <c r="AI469" s="41"/>
      <c r="AJ469" s="41"/>
      <c r="AK469" s="41"/>
      <c r="AL469" s="41"/>
      <c r="AM469" s="41"/>
      <c r="AN469" s="41"/>
      <c r="AO469" s="41"/>
      <c r="AP469" s="41"/>
      <c r="AQ469" s="41"/>
      <c r="AR469" s="41"/>
      <c r="AS469" s="41"/>
      <c r="AT469" s="41"/>
      <c r="AU469" s="41"/>
      <c r="AV469" s="41"/>
      <c r="AW469" s="41"/>
      <c r="AX469" s="41"/>
      <c r="AY469" s="41"/>
      <c r="AZ469" s="41"/>
      <c r="BA469" s="41"/>
      <c r="BB469" s="41"/>
      <c r="BC469" s="41"/>
      <c r="BD469" s="41"/>
      <c r="BE469" s="41"/>
      <c r="BF469" s="41"/>
      <c r="BG469" s="41"/>
      <c r="BH469" s="41"/>
      <c r="BI469" s="41"/>
      <c r="BJ469" s="41"/>
      <c r="BK469" s="41"/>
      <c r="BL469" s="41"/>
      <c r="BM469" s="41"/>
      <c r="BN469" s="41"/>
      <c r="BO469" s="41"/>
      <c r="BP469" s="41"/>
      <c r="BQ469" s="41"/>
      <c r="BR469" s="41"/>
      <c r="BS469" s="41"/>
      <c r="BT469" s="41"/>
    </row>
    <row r="470" spans="1:72">
      <c r="A470" s="41"/>
      <c r="B470" s="41"/>
      <c r="C470" s="41"/>
      <c r="D470" s="41"/>
      <c r="E470" s="41"/>
      <c r="F470" s="41"/>
      <c r="G470" s="41"/>
      <c r="H470" s="208"/>
      <c r="I470" s="41"/>
      <c r="J470" s="41"/>
      <c r="K470" s="41"/>
      <c r="L470" s="41"/>
      <c r="M470" s="41"/>
      <c r="N470" s="41"/>
      <c r="O470" s="41"/>
      <c r="P470" s="41"/>
      <c r="Q470" s="41"/>
      <c r="R470" s="41"/>
      <c r="S470" s="41"/>
      <c r="T470" s="41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F470" s="303"/>
      <c r="AG470" s="41"/>
      <c r="AH470" s="41"/>
      <c r="AI470" s="41"/>
      <c r="AJ470" s="41"/>
      <c r="AK470" s="41"/>
      <c r="AL470" s="41"/>
      <c r="AM470" s="41"/>
      <c r="AN470" s="41"/>
      <c r="AO470" s="41"/>
      <c r="AP470" s="41"/>
      <c r="AQ470" s="41"/>
      <c r="AR470" s="41"/>
      <c r="AS470" s="41"/>
      <c r="AT470" s="41"/>
      <c r="AU470" s="41"/>
      <c r="AV470" s="41"/>
      <c r="AW470" s="41"/>
      <c r="AX470" s="41"/>
      <c r="AY470" s="41"/>
      <c r="AZ470" s="41"/>
      <c r="BA470" s="41"/>
      <c r="BB470" s="41"/>
      <c r="BC470" s="41"/>
      <c r="BD470" s="41"/>
      <c r="BE470" s="41"/>
      <c r="BF470" s="41"/>
      <c r="BG470" s="41"/>
      <c r="BH470" s="41"/>
      <c r="BI470" s="41"/>
      <c r="BJ470" s="41"/>
      <c r="BK470" s="41"/>
      <c r="BL470" s="41"/>
      <c r="BM470" s="41"/>
      <c r="BN470" s="41"/>
      <c r="BO470" s="41"/>
      <c r="BP470" s="41"/>
      <c r="BQ470" s="41"/>
      <c r="BR470" s="41"/>
      <c r="BS470" s="41"/>
      <c r="BT470" s="41"/>
    </row>
    <row r="471" spans="1:72">
      <c r="A471" s="41"/>
      <c r="B471" s="41"/>
      <c r="C471" s="41"/>
      <c r="D471" s="41"/>
      <c r="E471" s="41"/>
      <c r="F471" s="41"/>
      <c r="G471" s="41"/>
      <c r="H471" s="208"/>
      <c r="I471" s="41"/>
      <c r="J471" s="41"/>
      <c r="K471" s="41"/>
      <c r="L471" s="41"/>
      <c r="M471" s="41"/>
      <c r="N471" s="41"/>
      <c r="O471" s="41"/>
      <c r="P471" s="41"/>
      <c r="Q471" s="41"/>
      <c r="R471" s="41"/>
      <c r="S471" s="41"/>
      <c r="T471" s="41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F471" s="303"/>
      <c r="AG471" s="41"/>
      <c r="AH471" s="41"/>
      <c r="AI471" s="41"/>
      <c r="AJ471" s="41"/>
      <c r="AK471" s="41"/>
      <c r="AL471" s="41"/>
      <c r="AM471" s="41"/>
      <c r="AN471" s="41"/>
      <c r="AO471" s="41"/>
      <c r="AP471" s="41"/>
      <c r="AQ471" s="41"/>
      <c r="AR471" s="41"/>
      <c r="AS471" s="41"/>
      <c r="AT471" s="41"/>
      <c r="AU471" s="41"/>
      <c r="AV471" s="41"/>
      <c r="AW471" s="41"/>
      <c r="AX471" s="41"/>
      <c r="AY471" s="41"/>
      <c r="AZ471" s="41"/>
      <c r="BA471" s="41"/>
      <c r="BB471" s="41"/>
      <c r="BC471" s="41"/>
      <c r="BD471" s="41"/>
      <c r="BE471" s="41"/>
      <c r="BF471" s="41"/>
      <c r="BG471" s="41"/>
      <c r="BH471" s="41"/>
      <c r="BI471" s="41"/>
      <c r="BJ471" s="41"/>
      <c r="BK471" s="41"/>
      <c r="BL471" s="41"/>
      <c r="BM471" s="41"/>
      <c r="BN471" s="41"/>
      <c r="BO471" s="41"/>
      <c r="BP471" s="41"/>
      <c r="BQ471" s="41"/>
      <c r="BR471" s="41"/>
      <c r="BS471" s="41"/>
      <c r="BT471" s="41"/>
    </row>
    <row r="472" spans="1:72">
      <c r="A472" s="41"/>
      <c r="B472" s="41"/>
      <c r="C472" s="41"/>
      <c r="D472" s="41"/>
      <c r="E472" s="41"/>
      <c r="F472" s="41"/>
      <c r="G472" s="41"/>
      <c r="H472" s="208"/>
      <c r="I472" s="41"/>
      <c r="J472" s="41"/>
      <c r="K472" s="41"/>
      <c r="L472" s="41"/>
      <c r="M472" s="41"/>
      <c r="N472" s="41"/>
      <c r="O472" s="41"/>
      <c r="P472" s="41"/>
      <c r="Q472" s="41"/>
      <c r="R472" s="41"/>
      <c r="S472" s="41"/>
      <c r="T472" s="41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F472" s="303"/>
      <c r="AG472" s="41"/>
      <c r="AH472" s="41"/>
      <c r="AI472" s="41"/>
      <c r="AJ472" s="41"/>
      <c r="AK472" s="41"/>
      <c r="AL472" s="41"/>
      <c r="AM472" s="41"/>
      <c r="AN472" s="41"/>
      <c r="AO472" s="41"/>
      <c r="AP472" s="41"/>
      <c r="AQ472" s="41"/>
      <c r="AR472" s="41"/>
      <c r="AS472" s="41"/>
      <c r="AT472" s="41"/>
      <c r="AU472" s="41"/>
      <c r="AV472" s="41"/>
      <c r="AW472" s="41"/>
      <c r="AX472" s="41"/>
      <c r="AY472" s="41"/>
      <c r="AZ472" s="41"/>
      <c r="BA472" s="41"/>
      <c r="BB472" s="41"/>
      <c r="BC472" s="41"/>
      <c r="BD472" s="41"/>
      <c r="BE472" s="41"/>
      <c r="BF472" s="41"/>
      <c r="BG472" s="41"/>
      <c r="BH472" s="41"/>
      <c r="BI472" s="41"/>
      <c r="BJ472" s="41"/>
      <c r="BK472" s="41"/>
      <c r="BL472" s="41"/>
      <c r="BM472" s="41"/>
      <c r="BN472" s="41"/>
      <c r="BO472" s="41"/>
      <c r="BP472" s="41"/>
      <c r="BQ472" s="41"/>
      <c r="BR472" s="41"/>
      <c r="BS472" s="41"/>
      <c r="BT472" s="41"/>
    </row>
    <row r="473" spans="1:72">
      <c r="A473" s="41"/>
      <c r="B473" s="41"/>
      <c r="C473" s="41"/>
      <c r="D473" s="41"/>
      <c r="E473" s="41"/>
      <c r="F473" s="41"/>
      <c r="G473" s="41"/>
      <c r="I473" s="41"/>
      <c r="J473" s="41"/>
      <c r="K473" s="41"/>
      <c r="L473" s="41"/>
      <c r="M473" s="41"/>
      <c r="N473" s="41"/>
      <c r="O473" s="41"/>
      <c r="P473" s="41"/>
      <c r="Q473" s="41"/>
      <c r="R473" s="41"/>
      <c r="S473" s="41"/>
      <c r="T473" s="41"/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F473" s="303"/>
      <c r="AG473" s="41"/>
      <c r="AH473" s="41"/>
      <c r="AI473" s="41"/>
      <c r="AJ473" s="41"/>
      <c r="AK473" s="41"/>
      <c r="AL473" s="41"/>
      <c r="AM473" s="41"/>
      <c r="AN473" s="41"/>
      <c r="AO473" s="41"/>
      <c r="AP473" s="41"/>
      <c r="AQ473" s="41"/>
      <c r="AR473" s="41"/>
      <c r="AS473" s="41"/>
      <c r="AT473" s="41"/>
      <c r="AU473" s="41"/>
      <c r="AV473" s="41"/>
      <c r="AW473" s="41"/>
      <c r="AX473" s="41"/>
      <c r="AY473" s="41"/>
      <c r="AZ473" s="41"/>
      <c r="BA473" s="41"/>
      <c r="BB473" s="41"/>
      <c r="BC473" s="41"/>
      <c r="BD473" s="41"/>
      <c r="BE473" s="41"/>
      <c r="BF473" s="41"/>
      <c r="BG473" s="41"/>
      <c r="BH473" s="41"/>
      <c r="BI473" s="41"/>
      <c r="BJ473" s="41"/>
      <c r="BK473" s="41"/>
      <c r="BL473" s="41"/>
      <c r="BM473" s="41"/>
      <c r="BN473" s="41"/>
      <c r="BO473" s="41"/>
      <c r="BP473" s="41"/>
      <c r="BQ473" s="41"/>
      <c r="BR473" s="41"/>
      <c r="BS473" s="41"/>
      <c r="BT473" s="41"/>
    </row>
    <row r="474" spans="1:72">
      <c r="A474" s="41"/>
      <c r="B474" s="41"/>
      <c r="C474" s="41"/>
      <c r="D474" s="41"/>
      <c r="E474" s="41"/>
      <c r="F474" s="41"/>
      <c r="G474" s="41"/>
      <c r="I474" s="41"/>
    </row>
    <row r="475" spans="1:72">
      <c r="A475" s="41"/>
      <c r="B475" s="41"/>
      <c r="C475" s="41"/>
      <c r="D475" s="41"/>
      <c r="E475" s="41"/>
      <c r="F475" s="41"/>
      <c r="G475" s="41"/>
      <c r="I475" s="41" t="s">
        <v>796</v>
      </c>
    </row>
    <row r="476" spans="1:72">
      <c r="A476" s="41"/>
      <c r="B476" s="41"/>
      <c r="C476" s="41"/>
      <c r="D476" s="41"/>
      <c r="E476" s="41"/>
      <c r="F476" s="41"/>
      <c r="G476" s="41"/>
      <c r="I476" s="41"/>
    </row>
    <row r="477" spans="1:72">
      <c r="A477" s="41"/>
      <c r="B477" s="41"/>
      <c r="C477" s="41"/>
      <c r="D477" s="41"/>
      <c r="E477" s="41"/>
      <c r="F477" s="41"/>
      <c r="G477" s="41"/>
      <c r="J477" s="67">
        <v>1</v>
      </c>
      <c r="L477" s="147">
        <v>170</v>
      </c>
      <c r="M477" s="3">
        <f t="shared" ref="M477:M508" si="0">VLOOKUP(L477,$J$477:$J$634,1,0)</f>
        <v>170</v>
      </c>
    </row>
    <row r="478" spans="1:72">
      <c r="A478" s="41"/>
      <c r="B478" s="41"/>
      <c r="C478" s="41"/>
      <c r="D478" s="41"/>
      <c r="E478" s="41"/>
      <c r="F478" s="41"/>
      <c r="G478" s="41"/>
      <c r="J478" s="68">
        <v>2</v>
      </c>
      <c r="L478" s="149">
        <v>2</v>
      </c>
      <c r="M478" s="3">
        <f t="shared" si="0"/>
        <v>2</v>
      </c>
      <c r="N478" s="3">
        <f t="shared" ref="N478:N509" si="1">L478-L477</f>
        <v>-168</v>
      </c>
    </row>
    <row r="479" spans="1:72">
      <c r="A479" s="41"/>
      <c r="B479" s="41"/>
      <c r="C479" s="41"/>
      <c r="D479" s="41"/>
      <c r="E479" s="41"/>
      <c r="F479" s="41"/>
      <c r="G479" s="41"/>
      <c r="J479" s="67">
        <v>4</v>
      </c>
      <c r="L479" s="66">
        <v>6</v>
      </c>
      <c r="M479" s="3">
        <f t="shared" si="0"/>
        <v>6</v>
      </c>
      <c r="N479" s="3">
        <f t="shared" si="1"/>
        <v>4</v>
      </c>
    </row>
    <row r="480" spans="1:72">
      <c r="A480" s="41"/>
      <c r="B480" s="41"/>
      <c r="C480" s="41"/>
      <c r="D480" s="41"/>
      <c r="E480" s="41"/>
      <c r="F480" s="41"/>
      <c r="G480" s="41"/>
      <c r="J480" s="68">
        <v>5</v>
      </c>
      <c r="L480" s="66">
        <v>7</v>
      </c>
      <c r="M480" s="3">
        <f t="shared" si="0"/>
        <v>7</v>
      </c>
      <c r="N480" s="3">
        <f t="shared" si="1"/>
        <v>1</v>
      </c>
    </row>
    <row r="481" spans="1:14">
      <c r="A481" s="41"/>
      <c r="B481" s="41"/>
      <c r="C481" s="41"/>
      <c r="D481" s="41"/>
      <c r="E481" s="41"/>
      <c r="F481" s="41"/>
      <c r="G481" s="41"/>
      <c r="J481" s="67">
        <v>6</v>
      </c>
      <c r="L481" s="149">
        <v>8</v>
      </c>
      <c r="M481" s="3">
        <f t="shared" si="0"/>
        <v>8</v>
      </c>
      <c r="N481" s="3">
        <f t="shared" si="1"/>
        <v>1</v>
      </c>
    </row>
    <row r="482" spans="1:14">
      <c r="A482" s="41"/>
      <c r="B482" s="41"/>
      <c r="C482" s="41"/>
      <c r="D482" s="41"/>
      <c r="E482" s="41"/>
      <c r="F482" s="41"/>
      <c r="G482" s="41"/>
      <c r="J482" s="68">
        <v>7</v>
      </c>
      <c r="L482" s="149">
        <v>12</v>
      </c>
      <c r="M482" s="3">
        <f t="shared" si="0"/>
        <v>12</v>
      </c>
      <c r="N482" s="3">
        <f t="shared" si="1"/>
        <v>4</v>
      </c>
    </row>
    <row r="483" spans="1:14">
      <c r="A483" s="41"/>
      <c r="B483" s="41"/>
      <c r="C483" s="41"/>
      <c r="D483" s="41"/>
      <c r="E483" s="41"/>
      <c r="F483" s="41"/>
      <c r="G483" s="41"/>
      <c r="J483" s="67">
        <v>8</v>
      </c>
      <c r="L483" s="66">
        <v>14</v>
      </c>
      <c r="M483" s="3">
        <f t="shared" si="0"/>
        <v>14</v>
      </c>
      <c r="N483" s="3">
        <f t="shared" si="1"/>
        <v>2</v>
      </c>
    </row>
    <row r="484" spans="1:14">
      <c r="A484" s="41"/>
      <c r="B484" s="41"/>
      <c r="C484" s="41"/>
      <c r="D484" s="41"/>
      <c r="E484" s="41"/>
      <c r="F484" s="41"/>
      <c r="G484" s="41"/>
      <c r="J484" s="68">
        <v>9</v>
      </c>
      <c r="L484" s="149">
        <v>17</v>
      </c>
      <c r="M484" s="3">
        <f t="shared" si="0"/>
        <v>17</v>
      </c>
      <c r="N484" s="3">
        <f t="shared" si="1"/>
        <v>3</v>
      </c>
    </row>
    <row r="485" spans="1:14">
      <c r="A485" s="41"/>
      <c r="B485" s="41"/>
      <c r="C485" s="41"/>
      <c r="D485" s="41"/>
      <c r="E485" s="41"/>
      <c r="F485" s="41"/>
      <c r="G485" s="41"/>
      <c r="J485" s="67">
        <v>12</v>
      </c>
      <c r="L485" s="149">
        <v>18</v>
      </c>
      <c r="M485" s="3">
        <f t="shared" si="0"/>
        <v>18</v>
      </c>
      <c r="N485" s="3">
        <f t="shared" si="1"/>
        <v>1</v>
      </c>
    </row>
    <row r="486" spans="1:14">
      <c r="A486" s="41"/>
      <c r="B486" s="41"/>
      <c r="C486" s="41"/>
      <c r="D486" s="41"/>
      <c r="E486" s="41"/>
      <c r="F486" s="41"/>
      <c r="G486" s="41"/>
      <c r="J486" s="68">
        <v>14</v>
      </c>
      <c r="L486" s="149">
        <v>19</v>
      </c>
      <c r="M486" s="3">
        <f t="shared" si="0"/>
        <v>19</v>
      </c>
      <c r="N486" s="3">
        <f t="shared" si="1"/>
        <v>1</v>
      </c>
    </row>
    <row r="487" spans="1:14">
      <c r="A487" s="41"/>
      <c r="B487" s="41"/>
      <c r="C487" s="41"/>
      <c r="D487" s="41"/>
      <c r="E487" s="41"/>
      <c r="F487" s="41"/>
      <c r="G487" s="41"/>
      <c r="J487" s="67">
        <v>15</v>
      </c>
      <c r="L487" s="66">
        <v>20</v>
      </c>
      <c r="M487" s="3">
        <f t="shared" si="0"/>
        <v>20</v>
      </c>
      <c r="N487" s="3">
        <f t="shared" si="1"/>
        <v>1</v>
      </c>
    </row>
    <row r="488" spans="1:14">
      <c r="A488" s="41"/>
      <c r="B488" s="41"/>
      <c r="C488" s="41"/>
      <c r="D488" s="41"/>
      <c r="E488" s="41"/>
      <c r="F488" s="41"/>
      <c r="G488" s="41"/>
      <c r="J488" s="68">
        <v>16</v>
      </c>
      <c r="L488" s="66">
        <v>21</v>
      </c>
      <c r="M488" s="3">
        <f t="shared" si="0"/>
        <v>21</v>
      </c>
      <c r="N488" s="3">
        <f t="shared" si="1"/>
        <v>1</v>
      </c>
    </row>
    <row r="489" spans="1:14">
      <c r="A489" s="41"/>
      <c r="B489" s="41"/>
      <c r="C489" s="41"/>
      <c r="D489" s="41"/>
      <c r="E489" s="41"/>
      <c r="F489" s="41"/>
      <c r="G489" s="41"/>
      <c r="J489" s="67">
        <v>17</v>
      </c>
      <c r="L489" s="66">
        <v>22</v>
      </c>
      <c r="M489" s="3">
        <f t="shared" si="0"/>
        <v>22</v>
      </c>
      <c r="N489" s="3">
        <f t="shared" si="1"/>
        <v>1</v>
      </c>
    </row>
    <row r="490" spans="1:14">
      <c r="A490" s="41"/>
      <c r="B490" s="41"/>
      <c r="C490" s="41"/>
      <c r="D490" s="41"/>
      <c r="E490" s="41"/>
      <c r="F490" s="41"/>
      <c r="G490" s="41"/>
      <c r="J490" s="68">
        <v>18</v>
      </c>
      <c r="L490" s="222">
        <v>23</v>
      </c>
      <c r="M490" s="3">
        <f t="shared" si="0"/>
        <v>23</v>
      </c>
      <c r="N490" s="3">
        <f t="shared" si="1"/>
        <v>1</v>
      </c>
    </row>
    <row r="491" spans="1:14">
      <c r="A491" s="41"/>
      <c r="B491" s="41"/>
      <c r="C491" s="41"/>
      <c r="D491" s="41"/>
      <c r="E491" s="41"/>
      <c r="F491" s="41"/>
      <c r="G491" s="41"/>
      <c r="J491" s="67">
        <v>19</v>
      </c>
      <c r="L491" s="66">
        <v>24</v>
      </c>
      <c r="M491" s="3">
        <f t="shared" si="0"/>
        <v>24</v>
      </c>
      <c r="N491" s="3">
        <f t="shared" si="1"/>
        <v>1</v>
      </c>
    </row>
    <row r="492" spans="1:14">
      <c r="A492" s="41"/>
      <c r="B492" s="41"/>
      <c r="C492" s="41"/>
      <c r="D492" s="41"/>
      <c r="E492" s="41"/>
      <c r="F492" s="41"/>
      <c r="G492" s="41"/>
      <c r="J492" s="68">
        <v>20</v>
      </c>
      <c r="L492" s="149">
        <v>25</v>
      </c>
      <c r="M492" s="3">
        <f t="shared" si="0"/>
        <v>25</v>
      </c>
      <c r="N492" s="3">
        <f t="shared" si="1"/>
        <v>1</v>
      </c>
    </row>
    <row r="493" spans="1:14">
      <c r="A493" s="41"/>
      <c r="B493" s="41"/>
      <c r="C493" s="41"/>
      <c r="D493" s="41"/>
      <c r="E493" s="41"/>
      <c r="F493" s="41"/>
      <c r="G493" s="41"/>
      <c r="J493" s="67">
        <v>21</v>
      </c>
      <c r="L493" s="149">
        <v>26</v>
      </c>
      <c r="M493" s="3">
        <f t="shared" si="0"/>
        <v>26</v>
      </c>
      <c r="N493" s="3">
        <f t="shared" si="1"/>
        <v>1</v>
      </c>
    </row>
    <row r="494" spans="1:14">
      <c r="A494" s="41"/>
      <c r="B494" s="41"/>
      <c r="C494" s="41"/>
      <c r="D494" s="41"/>
      <c r="E494" s="41"/>
      <c r="F494" s="41"/>
      <c r="G494" s="41"/>
      <c r="J494" s="68">
        <v>22</v>
      </c>
      <c r="L494" s="149">
        <v>29</v>
      </c>
      <c r="M494" s="3">
        <f t="shared" si="0"/>
        <v>29</v>
      </c>
      <c r="N494" s="3">
        <f t="shared" si="1"/>
        <v>3</v>
      </c>
    </row>
    <row r="495" spans="1:14">
      <c r="A495" s="41"/>
      <c r="B495" s="41"/>
      <c r="C495" s="41"/>
      <c r="D495" s="41"/>
      <c r="E495" s="41"/>
      <c r="F495" s="41"/>
      <c r="G495" s="41"/>
      <c r="J495" s="67">
        <v>23</v>
      </c>
      <c r="L495" s="66">
        <v>35</v>
      </c>
      <c r="M495" s="3">
        <f t="shared" si="0"/>
        <v>35</v>
      </c>
      <c r="N495" s="3">
        <f t="shared" si="1"/>
        <v>6</v>
      </c>
    </row>
    <row r="496" spans="1:14">
      <c r="A496" s="41"/>
      <c r="B496" s="41"/>
      <c r="C496" s="41"/>
      <c r="D496" s="41"/>
      <c r="E496" s="41"/>
      <c r="F496" s="41"/>
      <c r="G496" s="41"/>
      <c r="J496" s="68">
        <v>24</v>
      </c>
      <c r="L496" s="149">
        <v>39</v>
      </c>
      <c r="M496" s="3">
        <f t="shared" si="0"/>
        <v>39</v>
      </c>
      <c r="N496" s="3">
        <f t="shared" si="1"/>
        <v>4</v>
      </c>
    </row>
    <row r="497" spans="1:14">
      <c r="A497" s="41"/>
      <c r="B497" s="41"/>
      <c r="C497" s="41"/>
      <c r="D497" s="41"/>
      <c r="E497" s="41"/>
      <c r="F497" s="41"/>
      <c r="G497" s="41"/>
      <c r="J497" s="67">
        <v>25</v>
      </c>
      <c r="L497" s="70">
        <v>41</v>
      </c>
      <c r="M497" s="3">
        <f t="shared" si="0"/>
        <v>41</v>
      </c>
      <c r="N497" s="3">
        <f t="shared" si="1"/>
        <v>2</v>
      </c>
    </row>
    <row r="498" spans="1:14">
      <c r="A498" s="41"/>
      <c r="B498" s="41"/>
      <c r="C498" s="41"/>
      <c r="D498" s="41"/>
      <c r="E498" s="41"/>
      <c r="F498" s="41"/>
      <c r="G498" s="41"/>
      <c r="J498" s="68">
        <v>26</v>
      </c>
      <c r="L498" s="66">
        <v>43</v>
      </c>
      <c r="M498" s="3">
        <f t="shared" si="0"/>
        <v>43</v>
      </c>
      <c r="N498" s="3">
        <f t="shared" si="1"/>
        <v>2</v>
      </c>
    </row>
    <row r="499" spans="1:14">
      <c r="A499" s="41"/>
      <c r="B499" s="41"/>
      <c r="C499" s="41"/>
      <c r="D499" s="41"/>
      <c r="E499" s="41"/>
      <c r="F499" s="41"/>
      <c r="G499" s="41"/>
      <c r="J499" s="68">
        <v>29</v>
      </c>
      <c r="L499" s="66">
        <v>45</v>
      </c>
      <c r="M499" s="3">
        <f t="shared" si="0"/>
        <v>45</v>
      </c>
      <c r="N499" s="3">
        <f t="shared" si="1"/>
        <v>2</v>
      </c>
    </row>
    <row r="500" spans="1:14">
      <c r="A500" s="41"/>
      <c r="B500" s="41"/>
      <c r="C500" s="41"/>
      <c r="D500" s="41"/>
      <c r="E500" s="41"/>
      <c r="F500" s="41"/>
      <c r="G500" s="41"/>
      <c r="J500" s="220">
        <v>31</v>
      </c>
      <c r="L500" s="149">
        <v>47</v>
      </c>
      <c r="M500" s="3">
        <f t="shared" si="0"/>
        <v>47</v>
      </c>
      <c r="N500" s="3">
        <f t="shared" si="1"/>
        <v>2</v>
      </c>
    </row>
    <row r="501" spans="1:14">
      <c r="A501" s="41"/>
      <c r="B501" s="41"/>
      <c r="C501" s="41"/>
      <c r="D501" s="41"/>
      <c r="E501" s="41"/>
      <c r="F501" s="41"/>
      <c r="G501" s="41"/>
      <c r="J501" s="68">
        <v>33</v>
      </c>
      <c r="L501" s="66">
        <v>49</v>
      </c>
      <c r="M501" s="3">
        <f t="shared" si="0"/>
        <v>49</v>
      </c>
      <c r="N501" s="3">
        <f t="shared" si="1"/>
        <v>2</v>
      </c>
    </row>
    <row r="502" spans="1:14">
      <c r="A502" s="41"/>
      <c r="B502" s="41"/>
      <c r="C502" s="41"/>
      <c r="D502" s="41"/>
      <c r="E502" s="41"/>
      <c r="F502" s="41"/>
      <c r="G502" s="41"/>
      <c r="J502" s="67">
        <v>34</v>
      </c>
      <c r="L502" s="150">
        <v>50</v>
      </c>
      <c r="M502" s="3">
        <f t="shared" si="0"/>
        <v>50</v>
      </c>
      <c r="N502" s="3">
        <f t="shared" si="1"/>
        <v>1</v>
      </c>
    </row>
    <row r="503" spans="1:14">
      <c r="A503" s="41"/>
      <c r="B503" s="41"/>
      <c r="C503" s="41"/>
      <c r="D503" s="41"/>
      <c r="E503" s="41"/>
      <c r="F503" s="41"/>
      <c r="G503" s="41"/>
      <c r="J503" s="69">
        <v>35</v>
      </c>
      <c r="L503" s="149">
        <v>51</v>
      </c>
      <c r="M503" s="3">
        <f t="shared" si="0"/>
        <v>51</v>
      </c>
      <c r="N503" s="3">
        <f t="shared" si="1"/>
        <v>1</v>
      </c>
    </row>
    <row r="504" spans="1:14">
      <c r="A504" s="41"/>
      <c r="B504" s="41"/>
      <c r="C504" s="41"/>
      <c r="D504" s="41"/>
      <c r="E504" s="41"/>
      <c r="F504" s="41"/>
      <c r="G504" s="41"/>
      <c r="J504" s="67">
        <v>36</v>
      </c>
      <c r="L504" s="223">
        <v>55</v>
      </c>
      <c r="M504" s="3">
        <f t="shared" si="0"/>
        <v>55</v>
      </c>
      <c r="N504" s="3">
        <f t="shared" si="1"/>
        <v>4</v>
      </c>
    </row>
    <row r="505" spans="1:14">
      <c r="A505" s="41"/>
      <c r="B505" s="41"/>
      <c r="C505" s="41"/>
      <c r="D505" s="41"/>
      <c r="E505" s="41"/>
      <c r="F505" s="41"/>
      <c r="G505" s="41"/>
      <c r="J505" s="68">
        <v>37</v>
      </c>
      <c r="L505" s="66">
        <v>58</v>
      </c>
      <c r="M505" s="3">
        <f t="shared" si="0"/>
        <v>58</v>
      </c>
      <c r="N505" s="3">
        <f t="shared" si="1"/>
        <v>3</v>
      </c>
    </row>
    <row r="506" spans="1:14">
      <c r="A506" s="41"/>
      <c r="B506" s="41"/>
      <c r="C506" s="41"/>
      <c r="D506" s="41"/>
      <c r="E506" s="41"/>
      <c r="F506" s="41"/>
      <c r="G506" s="41"/>
      <c r="J506" s="67">
        <v>38</v>
      </c>
      <c r="L506" s="67">
        <v>60</v>
      </c>
      <c r="M506" s="3">
        <f t="shared" si="0"/>
        <v>60</v>
      </c>
      <c r="N506" s="3">
        <f t="shared" si="1"/>
        <v>2</v>
      </c>
    </row>
    <row r="507" spans="1:14">
      <c r="A507" s="41"/>
      <c r="B507" s="41"/>
      <c r="C507" s="41"/>
      <c r="D507" s="41"/>
      <c r="E507" s="41"/>
      <c r="F507" s="41"/>
      <c r="G507" s="41"/>
      <c r="J507" s="68">
        <v>39</v>
      </c>
      <c r="L507" s="150">
        <v>61</v>
      </c>
      <c r="M507" s="3">
        <f t="shared" si="0"/>
        <v>61</v>
      </c>
      <c r="N507" s="3">
        <f t="shared" si="1"/>
        <v>1</v>
      </c>
    </row>
    <row r="508" spans="1:14">
      <c r="A508" s="41"/>
      <c r="B508" s="41"/>
      <c r="C508" s="41"/>
      <c r="D508" s="41"/>
      <c r="E508" s="41"/>
      <c r="F508" s="41"/>
      <c r="G508" s="41"/>
      <c r="J508" s="67">
        <v>40</v>
      </c>
      <c r="L508" s="149">
        <v>68</v>
      </c>
      <c r="M508" s="3">
        <f t="shared" si="0"/>
        <v>68</v>
      </c>
      <c r="N508" s="3">
        <f t="shared" si="1"/>
        <v>7</v>
      </c>
    </row>
    <row r="509" spans="1:14">
      <c r="A509" s="41"/>
      <c r="B509" s="41"/>
      <c r="C509" s="41"/>
      <c r="D509" s="41"/>
      <c r="E509" s="41"/>
      <c r="F509" s="41"/>
      <c r="G509" s="41"/>
      <c r="J509" s="68">
        <v>41</v>
      </c>
      <c r="L509" s="66">
        <v>82</v>
      </c>
      <c r="M509" s="3">
        <f t="shared" ref="M509:M540" si="2">VLOOKUP(L509,$J$477:$J$634,1,0)</f>
        <v>82</v>
      </c>
      <c r="N509" s="3">
        <f t="shared" si="1"/>
        <v>14</v>
      </c>
    </row>
    <row r="510" spans="1:14">
      <c r="A510" s="41"/>
      <c r="B510" s="41"/>
      <c r="C510" s="41"/>
      <c r="D510" s="41"/>
      <c r="E510" s="41"/>
      <c r="F510" s="41"/>
      <c r="G510" s="41"/>
      <c r="J510" s="67">
        <v>42</v>
      </c>
      <c r="L510" s="70">
        <v>83</v>
      </c>
      <c r="M510" s="3">
        <f t="shared" si="2"/>
        <v>83</v>
      </c>
      <c r="N510" s="3">
        <f t="shared" ref="N510:N542" si="3">L510-L509</f>
        <v>1</v>
      </c>
    </row>
    <row r="511" spans="1:14">
      <c r="A511" s="41"/>
      <c r="B511" s="41"/>
      <c r="C511" s="41"/>
      <c r="D511" s="41"/>
      <c r="E511" s="41"/>
      <c r="F511" s="41"/>
      <c r="G511" s="41"/>
      <c r="J511" s="68">
        <v>43</v>
      </c>
      <c r="L511" s="149">
        <v>85</v>
      </c>
      <c r="M511" s="3">
        <f t="shared" si="2"/>
        <v>85</v>
      </c>
      <c r="N511" s="3">
        <f t="shared" si="3"/>
        <v>2</v>
      </c>
    </row>
    <row r="512" spans="1:14">
      <c r="A512" s="41"/>
      <c r="B512" s="41"/>
      <c r="C512" s="41"/>
      <c r="D512" s="41"/>
      <c r="E512" s="41"/>
      <c r="F512" s="41"/>
      <c r="G512" s="41"/>
      <c r="J512" s="67">
        <v>44</v>
      </c>
      <c r="L512" s="149">
        <v>88</v>
      </c>
      <c r="M512" s="3">
        <f t="shared" si="2"/>
        <v>88</v>
      </c>
      <c r="N512" s="3">
        <f t="shared" si="3"/>
        <v>3</v>
      </c>
    </row>
    <row r="513" spans="1:14">
      <c r="A513" s="41"/>
      <c r="B513" s="41"/>
      <c r="C513" s="41"/>
      <c r="D513" s="41"/>
      <c r="E513" s="41"/>
      <c r="F513" s="41"/>
      <c r="G513" s="41"/>
      <c r="J513" s="68">
        <v>45</v>
      </c>
      <c r="L513" s="67">
        <v>90</v>
      </c>
      <c r="M513" s="3">
        <f t="shared" si="2"/>
        <v>90</v>
      </c>
      <c r="N513" s="3">
        <f t="shared" si="3"/>
        <v>2</v>
      </c>
    </row>
    <row r="514" spans="1:14">
      <c r="A514" s="41"/>
      <c r="B514" s="41"/>
      <c r="C514" s="41"/>
      <c r="D514" s="41"/>
      <c r="E514" s="41"/>
      <c r="F514" s="41"/>
      <c r="G514" s="41"/>
      <c r="J514" s="67">
        <v>47</v>
      </c>
      <c r="L514" s="66">
        <v>96</v>
      </c>
      <c r="M514" s="3">
        <f t="shared" si="2"/>
        <v>96</v>
      </c>
      <c r="N514" s="3">
        <f t="shared" si="3"/>
        <v>6</v>
      </c>
    </row>
    <row r="515" spans="1:14">
      <c r="A515" s="41"/>
      <c r="B515" s="41"/>
      <c r="C515" s="41"/>
      <c r="D515" s="41"/>
      <c r="E515" s="41"/>
      <c r="F515" s="41"/>
      <c r="G515" s="41"/>
      <c r="J515" s="68">
        <v>48</v>
      </c>
      <c r="L515" s="149">
        <v>105</v>
      </c>
      <c r="M515" s="3">
        <f t="shared" si="2"/>
        <v>105</v>
      </c>
      <c r="N515" s="3">
        <f t="shared" si="3"/>
        <v>9</v>
      </c>
    </row>
    <row r="516" spans="1:14">
      <c r="A516" s="41"/>
      <c r="B516" s="41"/>
      <c r="C516" s="41"/>
      <c r="D516" s="41"/>
      <c r="E516" s="41"/>
      <c r="F516" s="41"/>
      <c r="G516" s="41"/>
      <c r="J516" s="67">
        <v>49</v>
      </c>
      <c r="L516" s="66">
        <v>106</v>
      </c>
      <c r="M516" s="3">
        <f t="shared" si="2"/>
        <v>106</v>
      </c>
      <c r="N516" s="3">
        <f t="shared" si="3"/>
        <v>1</v>
      </c>
    </row>
    <row r="517" spans="1:14">
      <c r="A517" s="41"/>
      <c r="B517" s="41"/>
      <c r="C517" s="41"/>
      <c r="D517" s="41"/>
      <c r="E517" s="41"/>
      <c r="F517" s="41"/>
      <c r="G517" s="41"/>
      <c r="J517" s="68">
        <v>50</v>
      </c>
      <c r="L517" s="67">
        <v>107</v>
      </c>
      <c r="M517" s="3">
        <f t="shared" si="2"/>
        <v>107</v>
      </c>
      <c r="N517" s="3">
        <f t="shared" si="3"/>
        <v>1</v>
      </c>
    </row>
    <row r="518" spans="1:14">
      <c r="A518" s="41"/>
      <c r="B518" s="41"/>
      <c r="C518" s="41"/>
      <c r="D518" s="41"/>
      <c r="E518" s="41"/>
      <c r="F518" s="41"/>
      <c r="G518" s="41"/>
      <c r="J518" s="67">
        <v>51</v>
      </c>
      <c r="L518" s="150">
        <v>108</v>
      </c>
      <c r="M518" s="3">
        <f t="shared" si="2"/>
        <v>108</v>
      </c>
      <c r="N518" s="3">
        <f t="shared" si="3"/>
        <v>1</v>
      </c>
    </row>
    <row r="519" spans="1:14">
      <c r="A519" s="41"/>
      <c r="B519" s="41"/>
      <c r="C519" s="41"/>
      <c r="D519" s="41"/>
      <c r="E519" s="41"/>
      <c r="F519" s="41"/>
      <c r="G519" s="41"/>
      <c r="J519" s="68">
        <v>52</v>
      </c>
      <c r="L519" s="66">
        <v>110</v>
      </c>
      <c r="M519" s="3">
        <f t="shared" si="2"/>
        <v>110</v>
      </c>
      <c r="N519" s="3">
        <f t="shared" si="3"/>
        <v>2</v>
      </c>
    </row>
    <row r="520" spans="1:14">
      <c r="A520" s="41"/>
      <c r="B520" s="41"/>
      <c r="C520" s="41"/>
      <c r="D520" s="41"/>
      <c r="E520" s="41"/>
      <c r="F520" s="41"/>
      <c r="G520" s="41"/>
      <c r="J520" s="67">
        <v>53</v>
      </c>
      <c r="L520" s="66">
        <v>111</v>
      </c>
      <c r="M520" s="3">
        <f t="shared" si="2"/>
        <v>111</v>
      </c>
      <c r="N520" s="3">
        <f t="shared" si="3"/>
        <v>1</v>
      </c>
    </row>
    <row r="521" spans="1:14">
      <c r="A521" s="41"/>
      <c r="B521" s="41"/>
      <c r="C521" s="41"/>
      <c r="D521" s="41"/>
      <c r="E521" s="41"/>
      <c r="F521" s="41"/>
      <c r="G521" s="41"/>
      <c r="J521" s="68">
        <v>54</v>
      </c>
      <c r="L521" s="150">
        <v>113</v>
      </c>
      <c r="M521" s="3">
        <f t="shared" si="2"/>
        <v>113</v>
      </c>
      <c r="N521" s="3">
        <f t="shared" si="3"/>
        <v>2</v>
      </c>
    </row>
    <row r="522" spans="1:14">
      <c r="A522" s="41"/>
      <c r="B522" s="41"/>
      <c r="C522" s="41"/>
      <c r="D522" s="41"/>
      <c r="E522" s="41"/>
      <c r="F522" s="41"/>
      <c r="G522" s="41"/>
      <c r="J522" s="67">
        <v>55</v>
      </c>
      <c r="L522" s="220">
        <v>122</v>
      </c>
      <c r="M522" s="3">
        <f t="shared" si="2"/>
        <v>122</v>
      </c>
      <c r="N522" s="3">
        <f t="shared" si="3"/>
        <v>9</v>
      </c>
    </row>
    <row r="523" spans="1:14">
      <c r="A523" s="41"/>
      <c r="B523" s="41"/>
      <c r="C523" s="41"/>
      <c r="D523" s="41"/>
      <c r="E523" s="41"/>
      <c r="F523" s="41"/>
      <c r="G523" s="41"/>
      <c r="J523" s="68">
        <v>57</v>
      </c>
      <c r="L523" s="67">
        <v>127</v>
      </c>
      <c r="M523" s="3">
        <f t="shared" si="2"/>
        <v>127</v>
      </c>
      <c r="N523" s="3">
        <f t="shared" si="3"/>
        <v>5</v>
      </c>
    </row>
    <row r="524" spans="1:14">
      <c r="J524" s="67">
        <v>58</v>
      </c>
      <c r="L524" s="151">
        <v>132</v>
      </c>
      <c r="M524" s="3">
        <f t="shared" si="2"/>
        <v>132</v>
      </c>
      <c r="N524" s="3">
        <f t="shared" si="3"/>
        <v>5</v>
      </c>
    </row>
    <row r="525" spans="1:14">
      <c r="J525" s="68">
        <v>59</v>
      </c>
      <c r="L525" s="151">
        <v>134</v>
      </c>
      <c r="M525" s="3">
        <f t="shared" si="2"/>
        <v>134</v>
      </c>
      <c r="N525" s="3">
        <f t="shared" si="3"/>
        <v>2</v>
      </c>
    </row>
    <row r="526" spans="1:14">
      <c r="J526" s="67">
        <v>60</v>
      </c>
      <c r="L526" s="152">
        <v>136</v>
      </c>
      <c r="M526" s="3">
        <f t="shared" si="2"/>
        <v>136</v>
      </c>
      <c r="N526" s="3">
        <f t="shared" si="3"/>
        <v>2</v>
      </c>
    </row>
    <row r="527" spans="1:14">
      <c r="J527" s="68">
        <v>61</v>
      </c>
      <c r="L527" s="149">
        <v>139</v>
      </c>
      <c r="M527" s="3">
        <f t="shared" si="2"/>
        <v>139</v>
      </c>
      <c r="N527" s="3">
        <f t="shared" si="3"/>
        <v>3</v>
      </c>
    </row>
    <row r="528" spans="1:14">
      <c r="J528" s="67">
        <v>62</v>
      </c>
      <c r="L528" s="66">
        <v>141</v>
      </c>
      <c r="M528" s="3">
        <f t="shared" si="2"/>
        <v>141</v>
      </c>
      <c r="N528" s="3">
        <f t="shared" si="3"/>
        <v>2</v>
      </c>
    </row>
    <row r="529" spans="10:14">
      <c r="J529" s="68">
        <v>63</v>
      </c>
      <c r="L529" s="149">
        <v>144</v>
      </c>
      <c r="M529" s="3">
        <f t="shared" si="2"/>
        <v>144</v>
      </c>
      <c r="N529" s="3">
        <f t="shared" si="3"/>
        <v>3</v>
      </c>
    </row>
    <row r="530" spans="10:14">
      <c r="J530" s="67">
        <v>64</v>
      </c>
      <c r="L530" s="66">
        <v>146</v>
      </c>
      <c r="M530" s="3">
        <f t="shared" si="2"/>
        <v>146</v>
      </c>
      <c r="N530" s="3">
        <f t="shared" si="3"/>
        <v>2</v>
      </c>
    </row>
    <row r="531" spans="10:14">
      <c r="J531" s="68">
        <v>65</v>
      </c>
      <c r="L531" s="149">
        <v>169</v>
      </c>
      <c r="M531" s="3">
        <f t="shared" si="2"/>
        <v>169</v>
      </c>
      <c r="N531" s="3">
        <f t="shared" si="3"/>
        <v>23</v>
      </c>
    </row>
    <row r="532" spans="10:14">
      <c r="J532" s="68">
        <v>68</v>
      </c>
      <c r="L532" s="66">
        <v>172</v>
      </c>
      <c r="M532" s="3">
        <f t="shared" si="2"/>
        <v>172</v>
      </c>
      <c r="N532" s="3">
        <f t="shared" si="3"/>
        <v>3</v>
      </c>
    </row>
    <row r="533" spans="10:14">
      <c r="J533" s="67">
        <v>70</v>
      </c>
      <c r="L533" s="149">
        <v>174</v>
      </c>
      <c r="M533" s="3">
        <f t="shared" si="2"/>
        <v>174</v>
      </c>
      <c r="N533" s="3">
        <f t="shared" si="3"/>
        <v>2</v>
      </c>
    </row>
    <row r="534" spans="10:14">
      <c r="J534" s="221">
        <v>74</v>
      </c>
      <c r="L534" s="149">
        <v>176</v>
      </c>
      <c r="M534" s="3">
        <f t="shared" si="2"/>
        <v>176</v>
      </c>
      <c r="N534" s="3">
        <f t="shared" si="3"/>
        <v>2</v>
      </c>
    </row>
    <row r="535" spans="10:14">
      <c r="J535" s="67">
        <v>78</v>
      </c>
      <c r="L535" s="66">
        <v>177</v>
      </c>
      <c r="M535" s="3">
        <f t="shared" si="2"/>
        <v>177</v>
      </c>
      <c r="N535" s="3">
        <f t="shared" si="3"/>
        <v>1</v>
      </c>
    </row>
    <row r="536" spans="10:14">
      <c r="J536" s="68">
        <v>79</v>
      </c>
      <c r="L536" s="66">
        <v>179</v>
      </c>
      <c r="M536" s="3">
        <f t="shared" si="2"/>
        <v>179</v>
      </c>
      <c r="N536" s="3">
        <f t="shared" si="3"/>
        <v>2</v>
      </c>
    </row>
    <row r="537" spans="10:14">
      <c r="J537" s="67">
        <v>80</v>
      </c>
      <c r="L537" s="149">
        <v>181</v>
      </c>
      <c r="M537" s="3">
        <f t="shared" si="2"/>
        <v>181</v>
      </c>
      <c r="N537" s="3">
        <f t="shared" si="3"/>
        <v>2</v>
      </c>
    </row>
    <row r="538" spans="10:14">
      <c r="J538" s="69">
        <v>81</v>
      </c>
      <c r="L538" s="66">
        <v>182</v>
      </c>
      <c r="M538" s="3">
        <f t="shared" si="2"/>
        <v>182</v>
      </c>
      <c r="N538" s="3">
        <f t="shared" si="3"/>
        <v>1</v>
      </c>
    </row>
    <row r="539" spans="10:14">
      <c r="J539" s="67">
        <v>82</v>
      </c>
      <c r="L539" s="149">
        <v>184</v>
      </c>
      <c r="M539" s="3">
        <f t="shared" si="2"/>
        <v>184</v>
      </c>
      <c r="N539" s="3">
        <f t="shared" si="3"/>
        <v>2</v>
      </c>
    </row>
    <row r="540" spans="10:14">
      <c r="J540" s="69">
        <v>83</v>
      </c>
      <c r="L540" s="66">
        <v>185</v>
      </c>
      <c r="M540" s="3">
        <f t="shared" si="2"/>
        <v>185</v>
      </c>
      <c r="N540" s="3">
        <f t="shared" si="3"/>
        <v>1</v>
      </c>
    </row>
    <row r="541" spans="10:14">
      <c r="J541" s="69">
        <v>85</v>
      </c>
      <c r="L541" s="149">
        <v>186</v>
      </c>
      <c r="M541" s="3">
        <f>VLOOKUP(L541,$J$477:$J$634,1,0)</f>
        <v>186</v>
      </c>
      <c r="N541" s="3">
        <f t="shared" si="3"/>
        <v>1</v>
      </c>
    </row>
    <row r="542" spans="10:14">
      <c r="J542" s="68">
        <v>87</v>
      </c>
      <c r="L542" s="149">
        <v>189</v>
      </c>
      <c r="M542" s="3">
        <f>VLOOKUP(L542,$J$477:$J$634,1,0)</f>
        <v>189</v>
      </c>
      <c r="N542" s="3">
        <f t="shared" si="3"/>
        <v>3</v>
      </c>
    </row>
    <row r="543" spans="10:14">
      <c r="J543" s="218">
        <v>88</v>
      </c>
    </row>
    <row r="544" spans="10:14">
      <c r="J544" s="68">
        <v>89</v>
      </c>
    </row>
    <row r="545" spans="10:10">
      <c r="J545" s="218">
        <v>90</v>
      </c>
    </row>
    <row r="546" spans="10:10">
      <c r="J546" s="68">
        <v>91</v>
      </c>
    </row>
    <row r="547" spans="10:10">
      <c r="J547" s="218">
        <v>92</v>
      </c>
    </row>
    <row r="548" spans="10:10">
      <c r="J548" s="69">
        <v>93</v>
      </c>
    </row>
    <row r="549" spans="10:10">
      <c r="J549" s="2">
        <v>94</v>
      </c>
    </row>
    <row r="550" spans="10:10">
      <c r="J550" s="69">
        <v>95</v>
      </c>
    </row>
    <row r="551" spans="10:10">
      <c r="J551" s="2">
        <v>96</v>
      </c>
    </row>
    <row r="552" spans="10:10">
      <c r="J552" s="218">
        <v>98</v>
      </c>
    </row>
    <row r="553" spans="10:10">
      <c r="J553" s="219">
        <v>99</v>
      </c>
    </row>
    <row r="554" spans="10:10">
      <c r="J554" s="69">
        <v>101</v>
      </c>
    </row>
    <row r="555" spans="10:10">
      <c r="J555" s="2">
        <v>102</v>
      </c>
    </row>
    <row r="556" spans="10:10">
      <c r="J556" s="69">
        <v>103</v>
      </c>
    </row>
    <row r="557" spans="10:10">
      <c r="J557" s="219">
        <v>105</v>
      </c>
    </row>
    <row r="558" spans="10:10">
      <c r="J558" s="218">
        <v>106</v>
      </c>
    </row>
    <row r="559" spans="10:10">
      <c r="J559" s="219">
        <v>107</v>
      </c>
    </row>
    <row r="560" spans="10:10">
      <c r="J560" s="218">
        <v>108</v>
      </c>
    </row>
    <row r="561" spans="10:10">
      <c r="J561" s="2">
        <v>110</v>
      </c>
    </row>
    <row r="562" spans="10:10">
      <c r="J562" s="69">
        <v>111</v>
      </c>
    </row>
    <row r="563" spans="10:10">
      <c r="J563" s="219">
        <v>113</v>
      </c>
    </row>
    <row r="564" spans="10:10">
      <c r="J564" s="218">
        <v>114</v>
      </c>
    </row>
    <row r="565" spans="10:10">
      <c r="J565" s="219">
        <v>115</v>
      </c>
    </row>
    <row r="566" spans="10:10">
      <c r="J566" s="218">
        <v>116</v>
      </c>
    </row>
    <row r="567" spans="10:10">
      <c r="J567" s="219">
        <v>117</v>
      </c>
    </row>
    <row r="568" spans="10:10">
      <c r="J568" s="218">
        <v>118</v>
      </c>
    </row>
    <row r="569" spans="10:10">
      <c r="J569" s="219">
        <v>119</v>
      </c>
    </row>
    <row r="570" spans="10:10">
      <c r="J570" s="218">
        <v>120</v>
      </c>
    </row>
    <row r="571" spans="10:10">
      <c r="J571" s="2">
        <v>122</v>
      </c>
    </row>
    <row r="572" spans="10:10">
      <c r="J572" s="69">
        <v>123</v>
      </c>
    </row>
    <row r="573" spans="10:10">
      <c r="J573" s="2">
        <v>124</v>
      </c>
    </row>
    <row r="574" spans="10:10">
      <c r="J574" s="69">
        <v>125</v>
      </c>
    </row>
    <row r="575" spans="10:10">
      <c r="J575" s="2">
        <v>126</v>
      </c>
    </row>
    <row r="576" spans="10:10">
      <c r="J576" s="69">
        <v>127</v>
      </c>
    </row>
    <row r="577" spans="10:10">
      <c r="J577" s="219">
        <v>129</v>
      </c>
    </row>
    <row r="578" spans="10:10">
      <c r="J578" s="218">
        <v>130</v>
      </c>
    </row>
    <row r="579" spans="10:10">
      <c r="J579" s="219">
        <v>131</v>
      </c>
    </row>
    <row r="580" spans="10:10">
      <c r="J580" s="218">
        <v>132</v>
      </c>
    </row>
    <row r="581" spans="10:10">
      <c r="J581" s="219">
        <v>133</v>
      </c>
    </row>
    <row r="582" spans="10:10">
      <c r="J582" s="218">
        <v>134</v>
      </c>
    </row>
    <row r="583" spans="10:10">
      <c r="J583" s="2">
        <v>136</v>
      </c>
    </row>
    <row r="584" spans="10:10">
      <c r="J584" s="218">
        <v>138</v>
      </c>
    </row>
    <row r="585" spans="10:10">
      <c r="J585" s="219">
        <v>139</v>
      </c>
    </row>
    <row r="586" spans="10:10">
      <c r="J586" s="69">
        <v>141</v>
      </c>
    </row>
    <row r="587" spans="10:10">
      <c r="J587" s="2">
        <v>142</v>
      </c>
    </row>
    <row r="588" spans="10:10">
      <c r="J588" s="69">
        <v>143</v>
      </c>
    </row>
    <row r="589" spans="10:10">
      <c r="J589" s="2">
        <v>144</v>
      </c>
    </row>
    <row r="590" spans="10:10">
      <c r="J590" s="218">
        <v>146</v>
      </c>
    </row>
    <row r="591" spans="10:10">
      <c r="J591" s="219">
        <v>147</v>
      </c>
    </row>
    <row r="592" spans="10:10">
      <c r="J592" s="218">
        <v>148</v>
      </c>
    </row>
    <row r="593" spans="10:10">
      <c r="J593" s="2">
        <v>150</v>
      </c>
    </row>
    <row r="594" spans="10:10">
      <c r="J594" s="69">
        <v>151</v>
      </c>
    </row>
    <row r="595" spans="10:10">
      <c r="J595" s="2">
        <v>152</v>
      </c>
    </row>
    <row r="596" spans="10:10">
      <c r="J596" s="218">
        <v>154</v>
      </c>
    </row>
    <row r="597" spans="10:10">
      <c r="J597" s="219">
        <v>155</v>
      </c>
    </row>
    <row r="598" spans="10:10">
      <c r="J598" s="218">
        <v>156</v>
      </c>
    </row>
    <row r="599" spans="10:10">
      <c r="J599" s="219">
        <v>157</v>
      </c>
    </row>
    <row r="600" spans="10:10">
      <c r="J600" s="69">
        <v>159</v>
      </c>
    </row>
    <row r="601" spans="10:10">
      <c r="J601" s="2">
        <v>160</v>
      </c>
    </row>
    <row r="602" spans="10:10">
      <c r="J602" s="69">
        <v>161</v>
      </c>
    </row>
    <row r="603" spans="10:10">
      <c r="J603" s="2">
        <v>162</v>
      </c>
    </row>
    <row r="604" spans="10:10">
      <c r="J604" s="69">
        <v>163</v>
      </c>
    </row>
    <row r="605" spans="10:10">
      <c r="J605" s="2">
        <v>164</v>
      </c>
    </row>
    <row r="606" spans="10:10">
      <c r="J606" s="69">
        <v>165</v>
      </c>
    </row>
    <row r="607" spans="10:10">
      <c r="J607" s="2">
        <v>166</v>
      </c>
    </row>
    <row r="608" spans="10:10">
      <c r="J608" s="69">
        <v>167</v>
      </c>
    </row>
    <row r="609" spans="10:10">
      <c r="J609" s="2">
        <v>168</v>
      </c>
    </row>
    <row r="610" spans="10:10">
      <c r="J610" s="69">
        <v>169</v>
      </c>
    </row>
    <row r="611" spans="10:10">
      <c r="J611" s="2">
        <v>170</v>
      </c>
    </row>
    <row r="612" spans="10:10">
      <c r="J612" s="69">
        <v>171</v>
      </c>
    </row>
    <row r="613" spans="10:10">
      <c r="J613" s="2">
        <v>172</v>
      </c>
    </row>
    <row r="614" spans="10:10">
      <c r="J614" s="218">
        <v>174</v>
      </c>
    </row>
    <row r="615" spans="10:10">
      <c r="J615" s="219">
        <v>175</v>
      </c>
    </row>
    <row r="616" spans="10:10">
      <c r="J616" s="218">
        <v>176</v>
      </c>
    </row>
    <row r="617" spans="10:10">
      <c r="J617" s="219">
        <v>177</v>
      </c>
    </row>
    <row r="618" spans="10:10">
      <c r="J618" s="218">
        <v>178</v>
      </c>
    </row>
    <row r="619" spans="10:10">
      <c r="J619" s="219">
        <v>179</v>
      </c>
    </row>
    <row r="620" spans="10:10">
      <c r="J620" s="69">
        <v>181</v>
      </c>
    </row>
    <row r="621" spans="10:10">
      <c r="J621" s="2">
        <v>182</v>
      </c>
    </row>
    <row r="622" spans="10:10">
      <c r="J622" s="218">
        <v>184</v>
      </c>
    </row>
    <row r="623" spans="10:10">
      <c r="J623" s="219">
        <v>185</v>
      </c>
    </row>
    <row r="624" spans="10:10">
      <c r="J624" s="218">
        <v>186</v>
      </c>
    </row>
    <row r="625" spans="10:10">
      <c r="J625" s="2">
        <v>188</v>
      </c>
    </row>
    <row r="626" spans="10:10">
      <c r="J626" s="69">
        <v>189</v>
      </c>
    </row>
    <row r="627" spans="10:10">
      <c r="J627" s="219">
        <v>191</v>
      </c>
    </row>
    <row r="628" spans="10:10">
      <c r="J628" s="218">
        <v>192</v>
      </c>
    </row>
    <row r="629" spans="10:10">
      <c r="J629" s="219">
        <v>193</v>
      </c>
    </row>
    <row r="630" spans="10:10">
      <c r="J630" s="69">
        <v>194</v>
      </c>
    </row>
    <row r="631" spans="10:10">
      <c r="J631" s="2">
        <v>195</v>
      </c>
    </row>
    <row r="632" spans="10:10">
      <c r="J632" s="69">
        <v>196</v>
      </c>
    </row>
    <row r="633" spans="10:10">
      <c r="J633" s="2">
        <v>197</v>
      </c>
    </row>
    <row r="634" spans="10:10">
      <c r="J634" s="69">
        <v>198</v>
      </c>
    </row>
  </sheetData>
  <sortState ref="A462:D495">
    <sortCondition ref="D495"/>
  </sortState>
  <mergeCells count="10">
    <mergeCell ref="BS1:BU1"/>
    <mergeCell ref="BP1:BR1"/>
    <mergeCell ref="BM1:BO1"/>
    <mergeCell ref="BJ1:BL1"/>
    <mergeCell ref="BG1:BI1"/>
    <mergeCell ref="K1:V1"/>
    <mergeCell ref="W1:AK1"/>
    <mergeCell ref="BD1:BF1"/>
    <mergeCell ref="AO1:AZ1"/>
    <mergeCell ref="AL1:AN1"/>
  </mergeCells>
  <pageMargins left="0.13" right="0.11" top="0.26" bottom="0.25" header="0.17" footer="0.17"/>
  <pageSetup paperSize="9" scale="51" fitToHeight="2" orientation="portrait" r:id="rId1"/>
  <rowBreaks count="1" manualBreakCount="1">
    <brk id="152" max="16383" man="1"/>
  </rowBreaks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69"/>
  <sheetViews>
    <sheetView workbookViewId="0">
      <selection activeCell="J69" sqref="J69"/>
    </sheetView>
  </sheetViews>
  <sheetFormatPr defaultRowHeight="15"/>
  <cols>
    <col min="1" max="1" width="26.7109375" customWidth="1"/>
    <col min="4" max="5" width="13.42578125" customWidth="1"/>
    <col min="6" max="6" width="33.28515625" bestFit="1" customWidth="1"/>
    <col min="10" max="10" width="27.140625" bestFit="1" customWidth="1"/>
    <col min="11" max="11" width="9.85546875" customWidth="1"/>
    <col min="12" max="12" width="22.28515625" bestFit="1" customWidth="1"/>
  </cols>
  <sheetData>
    <row r="1" spans="1:13" ht="15.75" thickBot="1">
      <c r="A1" s="154" t="s">
        <v>669</v>
      </c>
      <c r="B1" s="132"/>
      <c r="C1" s="132"/>
      <c r="D1" s="132"/>
      <c r="E1" s="132"/>
      <c r="F1" s="132"/>
      <c r="G1" s="132"/>
      <c r="H1" s="155"/>
      <c r="J1" t="s">
        <v>704</v>
      </c>
    </row>
    <row r="2" spans="1:13" ht="15.75" thickBot="1">
      <c r="A2" s="156" t="s">
        <v>392</v>
      </c>
      <c r="B2" s="157" t="s">
        <v>391</v>
      </c>
      <c r="C2" s="157" t="s">
        <v>436</v>
      </c>
      <c r="D2" s="157" t="s">
        <v>435</v>
      </c>
      <c r="E2" s="157" t="s">
        <v>592</v>
      </c>
      <c r="F2" s="157" t="s">
        <v>434</v>
      </c>
      <c r="G2" s="157" t="s">
        <v>6</v>
      </c>
      <c r="H2" s="155"/>
      <c r="J2" s="169" t="s">
        <v>705</v>
      </c>
      <c r="K2" s="169" t="s">
        <v>753</v>
      </c>
      <c r="L2" s="169" t="s">
        <v>751</v>
      </c>
    </row>
    <row r="3" spans="1:13" ht="15.75" hidden="1" thickBot="1">
      <c r="A3" s="173" t="s">
        <v>401</v>
      </c>
      <c r="B3" s="212" t="s">
        <v>749</v>
      </c>
      <c r="C3" s="212" t="s">
        <v>698</v>
      </c>
      <c r="D3" s="212" t="s">
        <v>583</v>
      </c>
      <c r="E3" s="158" t="str">
        <f>C3&amp;" "&amp;D3</f>
        <v>Joshua Friedericksen</v>
      </c>
      <c r="F3" s="134" t="s">
        <v>396</v>
      </c>
      <c r="G3" s="134" t="s">
        <v>13</v>
      </c>
      <c r="H3" s="155"/>
      <c r="J3" t="str">
        <f>VLOOKUP(E3,'School League data'!C:C,1,0)</f>
        <v>JOSHUA FRIEDERICKSEN</v>
      </c>
      <c r="K3">
        <f>VLOOKUP(E3,'School League data'!C:E,2,0)</f>
        <v>0</v>
      </c>
      <c r="L3" t="str">
        <f>VLOOKUP(E3,'School League data'!C:F,3,0)</f>
        <v>ST. DAVID'S MARIST INANDA</v>
      </c>
      <c r="M3" t="str">
        <f>VLOOKUP(E3,'School League data'!C:G,5,0)</f>
        <v>DABS</v>
      </c>
    </row>
    <row r="4" spans="1:13" hidden="1">
      <c r="A4" s="173" t="s">
        <v>401</v>
      </c>
      <c r="B4" s="158" t="s">
        <v>9</v>
      </c>
      <c r="C4" s="170" t="s">
        <v>670</v>
      </c>
      <c r="D4" s="170" t="s">
        <v>541</v>
      </c>
      <c r="E4" s="158" t="str">
        <f>C4&amp;" "&amp;D4</f>
        <v>Wian  Prinsloo</v>
      </c>
      <c r="F4" s="158" t="s">
        <v>404</v>
      </c>
      <c r="G4" s="158" t="s">
        <v>11</v>
      </c>
      <c r="H4" s="159">
        <v>1</v>
      </c>
      <c r="J4" t="e">
        <f>VLOOKUP(E4,'School League data'!C:C,1,0)</f>
        <v>#N/A</v>
      </c>
      <c r="K4" t="e">
        <f>VLOOKUP(E4,'School League data'!C:E,2,0)</f>
        <v>#N/A</v>
      </c>
      <c r="L4" t="e">
        <f>VLOOKUP(E4,'School League data'!C:F,3,0)</f>
        <v>#N/A</v>
      </c>
      <c r="M4" t="e">
        <f>VLOOKUP(E4,'School League data'!C:G,5,0)</f>
        <v>#N/A</v>
      </c>
    </row>
    <row r="5" spans="1:13" ht="15.75" hidden="1" thickBot="1">
      <c r="A5" s="131" t="s">
        <v>399</v>
      </c>
      <c r="B5" s="132" t="s">
        <v>19</v>
      </c>
      <c r="C5" s="132" t="s">
        <v>671</v>
      </c>
      <c r="D5" s="132" t="s">
        <v>629</v>
      </c>
      <c r="E5" s="158" t="str">
        <f t="shared" ref="E5:E66" si="0">C5&amp;" "&amp;D5</f>
        <v>Izania van sandwyk</v>
      </c>
      <c r="F5" s="132" t="s">
        <v>491</v>
      </c>
      <c r="G5" s="132" t="s">
        <v>11</v>
      </c>
      <c r="H5" s="159">
        <v>1</v>
      </c>
      <c r="J5" t="str">
        <f>VLOOKUP(E5,'School League data'!C:C,1,0)</f>
        <v>IZANIA VAN SANDWYK</v>
      </c>
      <c r="K5">
        <f>VLOOKUP(E5,'School League data'!C:E,2,0)</f>
        <v>40091</v>
      </c>
      <c r="L5" t="str">
        <f>VLOOKUP(E5,'School League data'!C:F,3,0)</f>
        <v>PARYS LAERSKOOL</v>
      </c>
      <c r="M5" t="str">
        <f>VLOOKUP(E5,'School League data'!C:G,5,0)</f>
        <v>LIK</v>
      </c>
    </row>
    <row r="6" spans="1:13" ht="15.75" hidden="1" thickBot="1">
      <c r="A6" s="133" t="s">
        <v>399</v>
      </c>
      <c r="B6" s="134" t="s">
        <v>9</v>
      </c>
      <c r="C6" s="134" t="s">
        <v>579</v>
      </c>
      <c r="D6" s="134" t="s">
        <v>578</v>
      </c>
      <c r="E6" s="158" t="str">
        <f t="shared" si="0"/>
        <v>Jess Webber</v>
      </c>
      <c r="F6" s="134" t="s">
        <v>396</v>
      </c>
      <c r="G6" s="134" t="s">
        <v>13</v>
      </c>
      <c r="H6" s="159">
        <v>1</v>
      </c>
      <c r="J6" t="str">
        <f>VLOOKUP(E6,'School League data'!C:C,1,0)</f>
        <v>JESS WEBBER</v>
      </c>
      <c r="K6">
        <f>VLOOKUP(E6,'School League data'!C:E,2,0)</f>
        <v>39791</v>
      </c>
      <c r="L6" t="str">
        <f>VLOOKUP(E6,'School League data'!C:F,3,0)</f>
        <v>ST. DAVID'S MARIST INANDA</v>
      </c>
      <c r="M6" t="str">
        <f>VLOOKUP(E6,'School League data'!C:G,5,0)</f>
        <v>DABS</v>
      </c>
    </row>
    <row r="7" spans="1:13" ht="15.75" hidden="1" thickBot="1">
      <c r="A7" s="133" t="s">
        <v>399</v>
      </c>
      <c r="B7" s="134" t="s">
        <v>9</v>
      </c>
      <c r="C7" s="134" t="s">
        <v>574</v>
      </c>
      <c r="D7" s="134" t="s">
        <v>580</v>
      </c>
      <c r="E7" s="158" t="str">
        <f t="shared" si="0"/>
        <v>Luke Wilson</v>
      </c>
      <c r="F7" s="134" t="s">
        <v>396</v>
      </c>
      <c r="G7" s="134" t="s">
        <v>13</v>
      </c>
      <c r="H7" s="159">
        <v>1</v>
      </c>
      <c r="J7" t="str">
        <f>VLOOKUP(E7,'School League data'!C:C,1,0)</f>
        <v>LUKE WILSON</v>
      </c>
      <c r="K7">
        <f>VLOOKUP(E7,'School League data'!C:E,2,0)</f>
        <v>39533</v>
      </c>
      <c r="L7" t="str">
        <f>VLOOKUP(E7,'School League data'!C:F,3,0)</f>
        <v>ST. DAVID'S MARIST INANDA</v>
      </c>
      <c r="M7" t="str">
        <f>VLOOKUP(E7,'School League data'!C:G,5,0)</f>
        <v>DABS</v>
      </c>
    </row>
    <row r="8" spans="1:13" ht="15.75" hidden="1" thickBot="1">
      <c r="A8" s="133" t="s">
        <v>399</v>
      </c>
      <c r="B8" s="134" t="s">
        <v>9</v>
      </c>
      <c r="C8" s="134" t="s">
        <v>534</v>
      </c>
      <c r="D8" s="134" t="s">
        <v>580</v>
      </c>
      <c r="E8" s="158" t="str">
        <f t="shared" si="0"/>
        <v>Matthew Wilson</v>
      </c>
      <c r="F8" s="134" t="s">
        <v>396</v>
      </c>
      <c r="G8" s="134" t="s">
        <v>13</v>
      </c>
      <c r="H8" s="159">
        <v>1</v>
      </c>
      <c r="J8" t="str">
        <f>VLOOKUP(E8,'School League data'!C:C,1,0)</f>
        <v>MATTHEW WILSON</v>
      </c>
      <c r="K8">
        <f>VLOOKUP(E8,'School League data'!C:E,2,0)</f>
        <v>39533</v>
      </c>
      <c r="L8" t="str">
        <f>VLOOKUP(E8,'School League data'!C:F,3,0)</f>
        <v>ST. DAVID'S MARIST INANDA</v>
      </c>
      <c r="M8" t="str">
        <f>VLOOKUP(E8,'School League data'!C:G,5,0)</f>
        <v>DABS</v>
      </c>
    </row>
    <row r="9" spans="1:13" ht="15.75" hidden="1" thickBot="1">
      <c r="A9" s="133" t="s">
        <v>399</v>
      </c>
      <c r="B9" s="134" t="s">
        <v>9</v>
      </c>
      <c r="C9" s="134" t="s">
        <v>545</v>
      </c>
      <c r="D9" s="134" t="s">
        <v>554</v>
      </c>
      <c r="E9" s="158" t="str">
        <f t="shared" si="0"/>
        <v>Thomas Wilmot</v>
      </c>
      <c r="F9" s="134" t="s">
        <v>396</v>
      </c>
      <c r="G9" s="134" t="s">
        <v>13</v>
      </c>
      <c r="H9" s="159">
        <v>1</v>
      </c>
      <c r="J9" t="str">
        <f>VLOOKUP(E9,'School League data'!C:C,1,0)</f>
        <v>THOMAS WILMOT</v>
      </c>
      <c r="K9">
        <f>VLOOKUP(E9,'School League data'!C:E,2,0)</f>
        <v>39933</v>
      </c>
      <c r="L9" t="str">
        <f>VLOOKUP(E9,'School League data'!C:F,3,0)</f>
        <v>ST. DAVID'S MARIST INANDA</v>
      </c>
      <c r="M9" t="str">
        <f>VLOOKUP(E9,'School League data'!C:G,5,0)</f>
        <v>DABS</v>
      </c>
    </row>
    <row r="10" spans="1:13" ht="15.75" hidden="1" thickBot="1">
      <c r="A10" s="133" t="s">
        <v>399</v>
      </c>
      <c r="B10" s="134" t="s">
        <v>9</v>
      </c>
      <c r="C10" s="160" t="s">
        <v>585</v>
      </c>
      <c r="D10" s="134" t="s">
        <v>584</v>
      </c>
      <c r="E10" s="158" t="str">
        <f t="shared" si="0"/>
        <v>Ethan Duncan</v>
      </c>
      <c r="F10" s="134" t="s">
        <v>396</v>
      </c>
      <c r="G10" s="134" t="s">
        <v>13</v>
      </c>
      <c r="H10" s="159">
        <v>1</v>
      </c>
      <c r="J10" t="str">
        <f>VLOOKUP(E10,'School League data'!C:C,1,0)</f>
        <v>ETHAN DUNCAN</v>
      </c>
      <c r="K10">
        <f>VLOOKUP(E10,'School League data'!C:E,2,0)</f>
        <v>40058</v>
      </c>
      <c r="L10" t="str">
        <f>VLOOKUP(E10,'School League data'!C:F,3,0)</f>
        <v>ST. DAVID'S MARIST INANDA</v>
      </c>
      <c r="M10" t="str">
        <f>VLOOKUP(E10,'School League data'!C:G,5,0)</f>
        <v>DABS</v>
      </c>
    </row>
    <row r="11" spans="1:13" ht="15.75" hidden="1" thickBot="1">
      <c r="A11" s="133" t="s">
        <v>399</v>
      </c>
      <c r="B11" s="134" t="s">
        <v>9</v>
      </c>
      <c r="C11" s="160" t="s">
        <v>577</v>
      </c>
      <c r="D11" s="134" t="s">
        <v>583</v>
      </c>
      <c r="E11" s="158" t="str">
        <f t="shared" si="0"/>
        <v>Christian Friedericksen</v>
      </c>
      <c r="F11" s="134" t="s">
        <v>396</v>
      </c>
      <c r="G11" s="134" t="s">
        <v>13</v>
      </c>
      <c r="H11" s="159">
        <v>1</v>
      </c>
      <c r="J11" t="str">
        <f>VLOOKUP(E11,'School League data'!C:C,1,0)</f>
        <v>CHRISTIAN FRIEDERICKSEN</v>
      </c>
      <c r="K11">
        <f>VLOOKUP(E11,'School League data'!C:E,2,0)</f>
        <v>39853</v>
      </c>
      <c r="L11" t="str">
        <f>VLOOKUP(E11,'School League data'!C:F,3,0)</f>
        <v>ST. DAVID'S MARIST INANDA</v>
      </c>
      <c r="M11" t="str">
        <f>VLOOKUP(E11,'School League data'!C:G,5,0)</f>
        <v>DABS</v>
      </c>
    </row>
    <row r="12" spans="1:13" ht="15.75" hidden="1" thickBot="1">
      <c r="A12" s="133" t="s">
        <v>399</v>
      </c>
      <c r="B12" s="134" t="s">
        <v>9</v>
      </c>
      <c r="C12" s="134" t="s">
        <v>587</v>
      </c>
      <c r="D12" s="134" t="s">
        <v>586</v>
      </c>
      <c r="E12" s="158" t="str">
        <f t="shared" si="0"/>
        <v xml:space="preserve">Aiden Honke </v>
      </c>
      <c r="F12" s="134" t="s">
        <v>396</v>
      </c>
      <c r="G12" s="134" t="s">
        <v>13</v>
      </c>
      <c r="H12" s="159">
        <v>1</v>
      </c>
      <c r="J12" t="e">
        <f>VLOOKUP(E12,'School League data'!C:C,1,0)</f>
        <v>#N/A</v>
      </c>
      <c r="K12" t="e">
        <f>VLOOKUP(E12,'School League data'!C:E,2,0)</f>
        <v>#N/A</v>
      </c>
      <c r="L12" t="e">
        <f>VLOOKUP(E12,'School League data'!C:F,3,0)</f>
        <v>#N/A</v>
      </c>
      <c r="M12" t="e">
        <f>VLOOKUP(E12,'School League data'!C:G,5,0)</f>
        <v>#N/A</v>
      </c>
    </row>
    <row r="13" spans="1:13" ht="15.75" hidden="1" thickBot="1">
      <c r="A13" s="133" t="s">
        <v>399</v>
      </c>
      <c r="B13" s="134" t="s">
        <v>9</v>
      </c>
      <c r="C13" s="134" t="s">
        <v>582</v>
      </c>
      <c r="D13" s="134" t="s">
        <v>581</v>
      </c>
      <c r="E13" s="158" t="str">
        <f t="shared" si="0"/>
        <v>Kai Davis</v>
      </c>
      <c r="F13" s="134" t="s">
        <v>396</v>
      </c>
      <c r="G13" s="134" t="s">
        <v>13</v>
      </c>
      <c r="H13" s="159">
        <v>1</v>
      </c>
      <c r="J13" t="str">
        <f>VLOOKUP(E13,'School League data'!C:C,1,0)</f>
        <v>KAI DAVIS</v>
      </c>
      <c r="K13" t="str">
        <f>VLOOKUP(E13,'School League data'!C:E,2,0)</f>
        <v>GRADE 3</v>
      </c>
      <c r="L13" t="str">
        <f>VLOOKUP(E13,'School League data'!C:F,3,0)</f>
        <v>ST. DAVID'S MARIST INANDA</v>
      </c>
      <c r="M13" t="str">
        <f>VLOOKUP(E13,'School League data'!C:G,5,0)</f>
        <v>DABS</v>
      </c>
    </row>
    <row r="14" spans="1:13" ht="15.75" hidden="1" thickBot="1">
      <c r="A14" s="161" t="s">
        <v>399</v>
      </c>
      <c r="B14" s="134" t="s">
        <v>9</v>
      </c>
      <c r="C14" s="134" t="s">
        <v>577</v>
      </c>
      <c r="D14" s="134" t="s">
        <v>630</v>
      </c>
      <c r="E14" s="158" t="str">
        <f t="shared" si="0"/>
        <v>Christian Hofmeyr</v>
      </c>
      <c r="F14" s="134" t="s">
        <v>631</v>
      </c>
      <c r="G14" s="134" t="s">
        <v>408</v>
      </c>
      <c r="H14" s="159">
        <v>1</v>
      </c>
      <c r="J14" t="str">
        <f>VLOOKUP(E14,'School League data'!C:C,1,0)</f>
        <v>CHRISTIAN HOFMEYR</v>
      </c>
      <c r="K14">
        <f>VLOOKUP(E14,'School League data'!C:E,2,0)</f>
        <v>39734</v>
      </c>
      <c r="L14" t="str">
        <f>VLOOKUP(E14,'School League data'!C:F,3,0)</f>
        <v>LAERSKOOL MONUMENTPARK</v>
      </c>
      <c r="M14" t="str">
        <f>VLOOKUP(E14,'School League data'!C:G,5,0)</f>
        <v>CEN</v>
      </c>
    </row>
    <row r="15" spans="1:13" ht="15.75" hidden="1" thickBot="1">
      <c r="A15" s="174" t="s">
        <v>399</v>
      </c>
      <c r="B15" s="134" t="s">
        <v>9</v>
      </c>
      <c r="C15" s="172" t="s">
        <v>626</v>
      </c>
      <c r="D15" s="172" t="s">
        <v>627</v>
      </c>
      <c r="E15" s="158" t="str">
        <f t="shared" si="0"/>
        <v>Aiden  Smits</v>
      </c>
      <c r="F15" s="134" t="s">
        <v>396</v>
      </c>
      <c r="G15" s="134" t="s">
        <v>13</v>
      </c>
      <c r="H15" s="159">
        <v>1</v>
      </c>
      <c r="J15" t="e">
        <f>VLOOKUP(E15,'School League data'!C:C,1,0)</f>
        <v>#N/A</v>
      </c>
      <c r="K15" t="e">
        <f>VLOOKUP(E15,'School League data'!C:E,2,0)</f>
        <v>#N/A</v>
      </c>
      <c r="L15" t="e">
        <f>VLOOKUP(E15,'School League data'!C:F,3,0)</f>
        <v>#N/A</v>
      </c>
      <c r="M15" t="e">
        <f>VLOOKUP(E15,'School League data'!C:G,5,0)</f>
        <v>#N/A</v>
      </c>
    </row>
    <row r="16" spans="1:13" ht="15.75" hidden="1" thickBot="1">
      <c r="A16" s="174" t="s">
        <v>399</v>
      </c>
      <c r="B16" s="134" t="s">
        <v>9</v>
      </c>
      <c r="C16" s="171" t="s">
        <v>437</v>
      </c>
      <c r="D16" s="171" t="s">
        <v>672</v>
      </c>
      <c r="E16" s="158" t="str">
        <f t="shared" si="0"/>
        <v>Charles Gibb</v>
      </c>
      <c r="F16" s="134" t="s">
        <v>639</v>
      </c>
      <c r="G16" s="134" t="s">
        <v>13</v>
      </c>
      <c r="H16" s="159">
        <v>1</v>
      </c>
      <c r="J16" t="e">
        <f>VLOOKUP(E16,'School League data'!C:C,1,0)</f>
        <v>#N/A</v>
      </c>
      <c r="K16" t="e">
        <f>VLOOKUP(E16,'School League data'!C:E,2,0)</f>
        <v>#N/A</v>
      </c>
      <c r="L16" t="e">
        <f>VLOOKUP(E16,'School League data'!C:F,3,0)</f>
        <v>#N/A</v>
      </c>
      <c r="M16" t="e">
        <f>VLOOKUP(E16,'School League data'!C:G,5,0)</f>
        <v>#N/A</v>
      </c>
    </row>
    <row r="17" spans="1:13" ht="15.75" hidden="1" thickBot="1">
      <c r="A17" s="133" t="s">
        <v>395</v>
      </c>
      <c r="B17" s="134" t="s">
        <v>19</v>
      </c>
      <c r="C17" s="134" t="s">
        <v>673</v>
      </c>
      <c r="D17" s="134" t="s">
        <v>632</v>
      </c>
      <c r="E17" s="158" t="str">
        <f t="shared" si="0"/>
        <v>Lydette Opperman</v>
      </c>
      <c r="F17" s="134" t="s">
        <v>411</v>
      </c>
      <c r="G17" s="134" t="s">
        <v>408</v>
      </c>
      <c r="H17" s="159">
        <v>1</v>
      </c>
      <c r="J17" t="str">
        <f>VLOOKUP(E17,'School League data'!C:C,1,0)</f>
        <v>LYDETTE OPPERMAN</v>
      </c>
      <c r="K17">
        <f>VLOOKUP(E17,'School League data'!C:E,2,0)</f>
        <v>38746</v>
      </c>
      <c r="L17" t="str">
        <f>VLOOKUP(E17,'School League data'!C:F,3,0)</f>
        <v>LAERSKOOL BAKENKOP</v>
      </c>
      <c r="M17" t="str">
        <f>VLOOKUP(E17,'School League data'!C:G,5,0)</f>
        <v>CEN</v>
      </c>
    </row>
    <row r="18" spans="1:13" ht="15.75" hidden="1" thickBot="1">
      <c r="A18" s="175" t="s">
        <v>395</v>
      </c>
      <c r="B18" s="134" t="s">
        <v>19</v>
      </c>
      <c r="C18" s="172" t="s">
        <v>635</v>
      </c>
      <c r="D18" s="172" t="s">
        <v>636</v>
      </c>
      <c r="E18" s="158" t="str">
        <f t="shared" si="0"/>
        <v>Jennifer  Stuart</v>
      </c>
      <c r="F18" s="134" t="s">
        <v>637</v>
      </c>
      <c r="G18" s="134" t="s">
        <v>408</v>
      </c>
      <c r="H18" s="159">
        <v>1</v>
      </c>
      <c r="J18" t="e">
        <f>VLOOKUP(E18,'School League data'!C:C,1,0)</f>
        <v>#N/A</v>
      </c>
      <c r="K18" t="e">
        <f>VLOOKUP(E18,'School League data'!C:E,2,0)</f>
        <v>#N/A</v>
      </c>
      <c r="L18" t="e">
        <f>VLOOKUP(E18,'School League data'!C:F,3,0)</f>
        <v>#N/A</v>
      </c>
      <c r="M18" t="e">
        <f>VLOOKUP(E18,'School League data'!C:G,5,0)</f>
        <v>#N/A</v>
      </c>
    </row>
    <row r="19" spans="1:13" ht="15.75" hidden="1" thickBot="1">
      <c r="A19" s="175" t="s">
        <v>395</v>
      </c>
      <c r="B19" s="134" t="s">
        <v>19</v>
      </c>
      <c r="C19" s="171" t="s">
        <v>674</v>
      </c>
      <c r="D19" s="171" t="s">
        <v>675</v>
      </c>
      <c r="E19" s="158" t="str">
        <f t="shared" si="0"/>
        <v>Denise Stoltz</v>
      </c>
      <c r="F19" s="134" t="s">
        <v>231</v>
      </c>
      <c r="G19" s="134" t="s">
        <v>11</v>
      </c>
      <c r="H19" s="159">
        <v>1</v>
      </c>
      <c r="J19" t="str">
        <f>VLOOKUP(E19,'School League data'!C:C,1,0)</f>
        <v>DENISE STOLTZ</v>
      </c>
      <c r="K19">
        <f>VLOOKUP(E19,'School League data'!C:E,2,0)</f>
        <v>0</v>
      </c>
      <c r="L19" t="str">
        <f>VLOOKUP(E19,'School League data'!C:F,3,0)</f>
        <v>PARYS LAERSKOOL</v>
      </c>
      <c r="M19" t="str">
        <f>VLOOKUP(E19,'School League data'!C:G,5,0)</f>
        <v>LIK</v>
      </c>
    </row>
    <row r="20" spans="1:13" ht="15.75" hidden="1" thickBot="1">
      <c r="A20" s="133" t="s">
        <v>395</v>
      </c>
      <c r="B20" s="134" t="s">
        <v>19</v>
      </c>
      <c r="C20" s="134" t="s">
        <v>633</v>
      </c>
      <c r="D20" s="134" t="s">
        <v>634</v>
      </c>
      <c r="E20" s="158" t="str">
        <f t="shared" si="0"/>
        <v>Khensani Makwakwa</v>
      </c>
      <c r="F20" s="134" t="s">
        <v>231</v>
      </c>
      <c r="G20" s="134" t="s">
        <v>24</v>
      </c>
      <c r="H20" s="159">
        <v>1</v>
      </c>
      <c r="J20" t="str">
        <f>VLOOKUP(E20,'School League data'!C:C,1,0)</f>
        <v>KHENSANI MAKWAKWA</v>
      </c>
      <c r="K20">
        <f>VLOOKUP(E20,'School League data'!C:E,2,0)</f>
        <v>38905</v>
      </c>
      <c r="L20" t="str">
        <f>VLOOKUP(E20,'School League data'!C:F,3,0)</f>
        <v>St THERESE CONVENT</v>
      </c>
      <c r="M20" t="str">
        <f>VLOOKUP(E20,'School League data'!C:G,5,0)</f>
        <v>FLCC</v>
      </c>
    </row>
    <row r="21" spans="1:13" ht="15.75" hidden="1" thickBot="1">
      <c r="A21" s="133" t="s">
        <v>395</v>
      </c>
      <c r="B21" s="134" t="s">
        <v>9</v>
      </c>
      <c r="C21" s="172" t="s">
        <v>576</v>
      </c>
      <c r="D21" s="172" t="s">
        <v>575</v>
      </c>
      <c r="E21" s="158" t="str">
        <f t="shared" si="0"/>
        <v xml:space="preserve">Theo  Dreyer </v>
      </c>
      <c r="F21" s="134" t="s">
        <v>396</v>
      </c>
      <c r="G21" s="134" t="s">
        <v>13</v>
      </c>
      <c r="H21" s="159">
        <v>1</v>
      </c>
      <c r="J21" t="e">
        <f>VLOOKUP(E21,'School League data'!C:C,1,0)</f>
        <v>#N/A</v>
      </c>
      <c r="K21" t="e">
        <f>VLOOKUP(E21,'School League data'!C:E,2,0)</f>
        <v>#N/A</v>
      </c>
      <c r="L21" t="e">
        <f>VLOOKUP(E21,'School League data'!C:F,3,0)</f>
        <v>#N/A</v>
      </c>
      <c r="M21" t="e">
        <f>VLOOKUP(E21,'School League data'!C:G,5,0)</f>
        <v>#N/A</v>
      </c>
    </row>
    <row r="22" spans="1:13" ht="15.75" hidden="1" thickBot="1">
      <c r="A22" s="133" t="s">
        <v>395</v>
      </c>
      <c r="B22" s="134" t="s">
        <v>9</v>
      </c>
      <c r="C22" s="134" t="s">
        <v>565</v>
      </c>
      <c r="D22" s="134" t="s">
        <v>564</v>
      </c>
      <c r="E22" s="158" t="str">
        <f t="shared" si="0"/>
        <v>Tomé Dos Santos</v>
      </c>
      <c r="F22" s="134" t="s">
        <v>396</v>
      </c>
      <c r="G22" s="134" t="s">
        <v>13</v>
      </c>
      <c r="H22" s="159">
        <v>1</v>
      </c>
      <c r="J22" t="e">
        <f>VLOOKUP(E22,'School League data'!C:C,1,0)</f>
        <v>#N/A</v>
      </c>
      <c r="K22" t="e">
        <f>VLOOKUP(E22,'School League data'!C:E,2,0)</f>
        <v>#N/A</v>
      </c>
      <c r="L22" t="e">
        <f>VLOOKUP(E22,'School League data'!C:F,3,0)</f>
        <v>#N/A</v>
      </c>
      <c r="M22" t="e">
        <f>VLOOKUP(E22,'School League data'!C:G,5,0)</f>
        <v>#N/A</v>
      </c>
    </row>
    <row r="23" spans="1:13" ht="15.75" hidden="1" thickBot="1">
      <c r="A23" s="133" t="s">
        <v>395</v>
      </c>
      <c r="B23" s="134" t="s">
        <v>9</v>
      </c>
      <c r="C23" s="134" t="s">
        <v>569</v>
      </c>
      <c r="D23" s="134" t="s">
        <v>568</v>
      </c>
      <c r="E23" s="158" t="str">
        <f t="shared" si="0"/>
        <v>Jordan Klopper</v>
      </c>
      <c r="F23" s="134" t="s">
        <v>396</v>
      </c>
      <c r="G23" s="134" t="s">
        <v>13</v>
      </c>
      <c r="H23" s="159">
        <v>1</v>
      </c>
      <c r="J23" t="str">
        <f>VLOOKUP(E23,'School League data'!C:C,1,0)</f>
        <v>JORDAN KLOPPER</v>
      </c>
      <c r="K23">
        <f>VLOOKUP(E23,'School League data'!C:E,2,0)</f>
        <v>38968</v>
      </c>
      <c r="L23" t="str">
        <f>VLOOKUP(E23,'School League data'!C:F,3,0)</f>
        <v>ST. DAVID'S MARIST INANDA</v>
      </c>
      <c r="M23" t="str">
        <f>VLOOKUP(E23,'School League data'!C:G,5,0)</f>
        <v>DABS</v>
      </c>
    </row>
    <row r="24" spans="1:13" ht="15.75" hidden="1" thickBot="1">
      <c r="A24" s="133" t="s">
        <v>395</v>
      </c>
      <c r="B24" s="134" t="s">
        <v>9</v>
      </c>
      <c r="C24" s="134" t="s">
        <v>567</v>
      </c>
      <c r="D24" s="134" t="s">
        <v>566</v>
      </c>
      <c r="E24" s="158" t="str">
        <f t="shared" si="0"/>
        <v>Alex Renouprez</v>
      </c>
      <c r="F24" s="134" t="s">
        <v>396</v>
      </c>
      <c r="G24" s="134" t="s">
        <v>13</v>
      </c>
      <c r="H24" s="159">
        <v>1</v>
      </c>
      <c r="J24" t="e">
        <f>VLOOKUP(E24,'School League data'!C:C,1,0)</f>
        <v>#N/A</v>
      </c>
      <c r="K24" t="e">
        <f>VLOOKUP(E24,'School League data'!C:E,2,0)</f>
        <v>#N/A</v>
      </c>
      <c r="L24" t="e">
        <f>VLOOKUP(E24,'School League data'!C:F,3,0)</f>
        <v>#N/A</v>
      </c>
      <c r="M24" t="e">
        <f>VLOOKUP(E24,'School League data'!C:G,5,0)</f>
        <v>#N/A</v>
      </c>
    </row>
    <row r="25" spans="1:13" ht="15.75" hidden="1" thickBot="1">
      <c r="A25" s="133" t="s">
        <v>395</v>
      </c>
      <c r="B25" s="134" t="s">
        <v>9</v>
      </c>
      <c r="C25" s="134" t="s">
        <v>628</v>
      </c>
      <c r="D25" s="134" t="s">
        <v>629</v>
      </c>
      <c r="E25" s="158" t="str">
        <f t="shared" si="0"/>
        <v>Marco van sandwyk</v>
      </c>
      <c r="F25" s="134" t="s">
        <v>491</v>
      </c>
      <c r="G25" s="134" t="s">
        <v>11</v>
      </c>
      <c r="H25" s="159">
        <v>1</v>
      </c>
      <c r="J25" t="str">
        <f>VLOOKUP(E25,'School League data'!C:C,1,0)</f>
        <v>MARCO VAN SANDWYK</v>
      </c>
      <c r="K25">
        <f>VLOOKUP(E25,'School League data'!C:E,2,0)</f>
        <v>39342</v>
      </c>
      <c r="L25" t="str">
        <f>VLOOKUP(E25,'School League data'!C:F,3,0)</f>
        <v>PARYS LAERSKOOL</v>
      </c>
      <c r="M25" t="str">
        <f>VLOOKUP(E25,'School League data'!C:G,5,0)</f>
        <v>LIK</v>
      </c>
    </row>
    <row r="26" spans="1:13" ht="15.75" hidden="1" thickBot="1">
      <c r="A26" s="133" t="s">
        <v>395</v>
      </c>
      <c r="B26" s="134" t="s">
        <v>9</v>
      </c>
      <c r="C26" s="134" t="s">
        <v>555</v>
      </c>
      <c r="D26" s="134" t="s">
        <v>676</v>
      </c>
      <c r="E26" s="158" t="str">
        <f t="shared" si="0"/>
        <v>James Dingley</v>
      </c>
      <c r="F26" s="134" t="s">
        <v>412</v>
      </c>
      <c r="G26" s="134" t="s">
        <v>13</v>
      </c>
      <c r="H26" s="159">
        <v>1</v>
      </c>
      <c r="J26" t="str">
        <f>VLOOKUP(E26,'School League data'!C:C,1,0)</f>
        <v>JAMES DINGLEY</v>
      </c>
      <c r="K26">
        <f>VLOOKUP(E26,'School League data'!C:E,2,0)</f>
        <v>39157</v>
      </c>
      <c r="L26" t="str">
        <f>VLOOKUP(E26,'School League data'!C:F,3,0)</f>
        <v>PARKVIEW SENIOR SCHOOL</v>
      </c>
      <c r="M26" t="str">
        <f>VLOOKUP(E26,'School League data'!C:G,5,0)</f>
        <v>DABS</v>
      </c>
    </row>
    <row r="27" spans="1:13" ht="15.75" hidden="1" thickBot="1">
      <c r="A27" s="133" t="s">
        <v>395</v>
      </c>
      <c r="B27" s="134" t="s">
        <v>9</v>
      </c>
      <c r="C27" s="134" t="s">
        <v>638</v>
      </c>
      <c r="D27" s="134" t="s">
        <v>548</v>
      </c>
      <c r="E27" s="158" t="str">
        <f t="shared" si="0"/>
        <v>Lyton Oelofse</v>
      </c>
      <c r="F27" s="134" t="s">
        <v>491</v>
      </c>
      <c r="G27" s="134" t="s">
        <v>11</v>
      </c>
      <c r="H27" s="159">
        <v>1</v>
      </c>
      <c r="J27" t="str">
        <f>VLOOKUP(E27,'School League data'!C:C,1,0)</f>
        <v>LYTON OELOFSE</v>
      </c>
      <c r="K27">
        <f>VLOOKUP(E27,'School League data'!C:E,2,0)</f>
        <v>38984</v>
      </c>
      <c r="L27" t="str">
        <f>VLOOKUP(E27,'School League data'!C:F,3,0)</f>
        <v>PARYS LAERSKOOL</v>
      </c>
      <c r="M27" t="str">
        <f>VLOOKUP(E27,'School League data'!C:G,5,0)</f>
        <v>LIK</v>
      </c>
    </row>
    <row r="28" spans="1:13" ht="15.75" hidden="1" thickBot="1">
      <c r="A28" s="133" t="s">
        <v>395</v>
      </c>
      <c r="B28" s="134" t="s">
        <v>9</v>
      </c>
      <c r="C28" s="134" t="s">
        <v>677</v>
      </c>
      <c r="D28" s="134" t="s">
        <v>678</v>
      </c>
      <c r="E28" s="158" t="str">
        <f t="shared" si="0"/>
        <v>Josh Smith</v>
      </c>
      <c r="F28" s="134" t="s">
        <v>431</v>
      </c>
      <c r="G28" s="134" t="s">
        <v>18</v>
      </c>
      <c r="H28" s="159">
        <v>1</v>
      </c>
      <c r="J28" t="str">
        <f>VLOOKUP(E28,'School League data'!C:C,1,0)</f>
        <v>JOSH SMITH</v>
      </c>
      <c r="K28">
        <f>VLOOKUP(E28,'School League data'!C:E,2,0)</f>
        <v>39287</v>
      </c>
      <c r="L28" t="str">
        <f>VLOOKUP(E28,'School League data'!C:F,3,0)</f>
        <v>HOMESCHOOL</v>
      </c>
      <c r="M28" t="str">
        <f>VLOOKUP(E28,'School League data'!C:G,5,0)</f>
        <v>ACD</v>
      </c>
    </row>
    <row r="29" spans="1:13" ht="15.75" hidden="1" thickBot="1">
      <c r="A29" s="133" t="s">
        <v>395</v>
      </c>
      <c r="B29" s="134" t="s">
        <v>9</v>
      </c>
      <c r="C29" s="134" t="s">
        <v>572</v>
      </c>
      <c r="D29" s="162" t="s">
        <v>679</v>
      </c>
      <c r="E29" s="158" t="str">
        <f t="shared" si="0"/>
        <v>Nicholas Faure</v>
      </c>
      <c r="F29" s="134" t="s">
        <v>680</v>
      </c>
      <c r="G29" s="134" t="s">
        <v>13</v>
      </c>
      <c r="H29" s="159">
        <v>1</v>
      </c>
      <c r="J29" t="str">
        <f>VLOOKUP(E29,'School League data'!C:C,1,0)</f>
        <v>NICHOLAS FAURE</v>
      </c>
      <c r="K29">
        <f>VLOOKUP(E29,'School League data'!C:E,2,0)</f>
        <v>0</v>
      </c>
      <c r="L29" t="str">
        <f>VLOOKUP(E29,'School League data'!C:F,3,0)</f>
        <v>THE RIDGE</v>
      </c>
      <c r="M29" t="str">
        <f>VLOOKUP(E29,'School League data'!C:G,5,0)</f>
        <v>DABS</v>
      </c>
    </row>
    <row r="30" spans="1:13" ht="15.75" hidden="1" thickBot="1">
      <c r="A30" s="175" t="s">
        <v>395</v>
      </c>
      <c r="B30" s="134" t="s">
        <v>9</v>
      </c>
      <c r="C30" s="171" t="s">
        <v>555</v>
      </c>
      <c r="D30" s="171" t="s">
        <v>681</v>
      </c>
      <c r="E30" s="158" t="str">
        <f t="shared" si="0"/>
        <v>James Stapylton-Smith</v>
      </c>
      <c r="F30" s="134" t="s">
        <v>680</v>
      </c>
      <c r="G30" s="134" t="s">
        <v>13</v>
      </c>
      <c r="H30" s="159">
        <v>1</v>
      </c>
      <c r="J30" t="e">
        <f>VLOOKUP(E30,'School League data'!C:C,1,0)</f>
        <v>#N/A</v>
      </c>
      <c r="K30" t="e">
        <f>VLOOKUP(E30,'School League data'!C:E,2,0)</f>
        <v>#N/A</v>
      </c>
      <c r="L30" t="e">
        <f>VLOOKUP(E30,'School League data'!C:F,3,0)</f>
        <v>#N/A</v>
      </c>
      <c r="M30" t="e">
        <f>VLOOKUP(E30,'School League data'!C:G,5,0)</f>
        <v>#N/A</v>
      </c>
    </row>
    <row r="31" spans="1:13" ht="15.75" hidden="1" thickBot="1">
      <c r="A31" s="133" t="s">
        <v>395</v>
      </c>
      <c r="B31" s="134" t="s">
        <v>485</v>
      </c>
      <c r="C31" s="134" t="s">
        <v>569</v>
      </c>
      <c r="D31" s="134" t="s">
        <v>682</v>
      </c>
      <c r="E31" s="158" t="str">
        <f t="shared" si="0"/>
        <v>Jordan Byres</v>
      </c>
      <c r="F31" s="134" t="s">
        <v>396</v>
      </c>
      <c r="G31" s="134" t="s">
        <v>13</v>
      </c>
      <c r="H31" s="159">
        <v>1</v>
      </c>
      <c r="J31" t="str">
        <f>VLOOKUP(E31,'School League data'!C:C,1,0)</f>
        <v>JORDAN BYRES</v>
      </c>
      <c r="K31">
        <f>VLOOKUP(E31,'School League data'!C:E,2,0)</f>
        <v>0</v>
      </c>
      <c r="L31" s="214" t="str">
        <f>VLOOKUP(E31,'School League data'!C:F,3,0)</f>
        <v>ST. DAVID'S MARIST INANDA</v>
      </c>
      <c r="M31" t="str">
        <f>VLOOKUP(E31,'School League data'!C:G,5,0)</f>
        <v>DABS</v>
      </c>
    </row>
    <row r="32" spans="1:13" ht="15.75" hidden="1" thickBot="1">
      <c r="A32" s="133" t="s">
        <v>393</v>
      </c>
      <c r="B32" s="134" t="s">
        <v>19</v>
      </c>
      <c r="C32" s="134" t="s">
        <v>562</v>
      </c>
      <c r="D32" s="134" t="s">
        <v>541</v>
      </c>
      <c r="E32" s="158" t="str">
        <f t="shared" si="0"/>
        <v>Jo-ane Prinsloo</v>
      </c>
      <c r="F32" s="134" t="s">
        <v>683</v>
      </c>
      <c r="G32" s="134" t="s">
        <v>11</v>
      </c>
      <c r="H32" s="159">
        <v>1</v>
      </c>
      <c r="J32" t="str">
        <f>VLOOKUP(E32,'School League data'!C:C,1,0)</f>
        <v>JO-ANE PRINSLOO</v>
      </c>
      <c r="K32">
        <f>VLOOKUP(E32,'School League data'!C:E,2,0)</f>
        <v>38145</v>
      </c>
      <c r="L32" s="214" t="str">
        <f>VLOOKUP(E32,'School League data'!C:F,4,0)</f>
        <v xml:space="preserve">PARYS HOËRSKOOL </v>
      </c>
      <c r="M32" t="str">
        <f>VLOOKUP(E32,'School League data'!C:G,5,0)</f>
        <v>LIK</v>
      </c>
    </row>
    <row r="33" spans="1:13" ht="15.75" hidden="1" thickBot="1">
      <c r="A33" s="175" t="s">
        <v>393</v>
      </c>
      <c r="B33" s="134" t="s">
        <v>19</v>
      </c>
      <c r="C33" s="172" t="s">
        <v>439</v>
      </c>
      <c r="D33" s="172" t="s">
        <v>440</v>
      </c>
      <c r="E33" s="158" t="str">
        <f t="shared" si="0"/>
        <v>Helen  Jansen van Vuuren</v>
      </c>
      <c r="F33" s="160" t="s">
        <v>438</v>
      </c>
      <c r="G33" s="134" t="s">
        <v>44</v>
      </c>
      <c r="H33" s="159">
        <v>1</v>
      </c>
      <c r="J33" t="e">
        <f>VLOOKUP(E33,'School League data'!C:C,1,0)</f>
        <v>#N/A</v>
      </c>
      <c r="K33" t="e">
        <f>VLOOKUP(E33,'School League data'!C:E,2,0)</f>
        <v>#N/A</v>
      </c>
      <c r="L33" t="e">
        <f>VLOOKUP(E33,'School League data'!C:F,3,0)</f>
        <v>#N/A</v>
      </c>
      <c r="M33" t="e">
        <f>VLOOKUP(E33,'School League data'!C:G,5,0)</f>
        <v>#N/A</v>
      </c>
    </row>
    <row r="34" spans="1:13" ht="15.75" hidden="1" thickBot="1">
      <c r="A34" s="163" t="s">
        <v>393</v>
      </c>
      <c r="B34" s="134" t="s">
        <v>19</v>
      </c>
      <c r="C34" s="134" t="s">
        <v>684</v>
      </c>
      <c r="D34" s="134" t="s">
        <v>641</v>
      </c>
      <c r="E34" s="158" t="str">
        <f t="shared" si="0"/>
        <v>Thembelihle Jokozela</v>
      </c>
      <c r="F34" s="134" t="s">
        <v>685</v>
      </c>
      <c r="G34" s="134" t="s">
        <v>686</v>
      </c>
      <c r="H34" s="159">
        <v>1</v>
      </c>
      <c r="J34" t="str">
        <f>VLOOKUP(E34,'School League data'!C:C,1,0)</f>
        <v>THEMBELIHLE JOKOZELA</v>
      </c>
      <c r="K34">
        <f>VLOOKUP(E34,'School League data'!C:E,2,0)</f>
        <v>38042</v>
      </c>
      <c r="L34" t="str">
        <f>VLOOKUP(E34,'School League data'!C:F,3,0)</f>
        <v>INKWENKWEZI PRIMARY</v>
      </c>
      <c r="M34" t="str">
        <f>VLOOKUP(E34,'School League data'!C:G,5,0)</f>
        <v>SCARC</v>
      </c>
    </row>
    <row r="35" spans="1:13" ht="15.75" hidden="1" thickBot="1">
      <c r="A35" s="133" t="s">
        <v>393</v>
      </c>
      <c r="B35" s="134" t="s">
        <v>19</v>
      </c>
      <c r="C35" s="134" t="s">
        <v>642</v>
      </c>
      <c r="D35" s="134" t="s">
        <v>643</v>
      </c>
      <c r="E35" s="158" t="str">
        <f t="shared" si="0"/>
        <v>Tinyiko Mahwayi</v>
      </c>
      <c r="F35" s="134" t="s">
        <v>231</v>
      </c>
      <c r="G35" s="134" t="s">
        <v>686</v>
      </c>
      <c r="H35" s="159">
        <v>1</v>
      </c>
      <c r="J35" t="str">
        <f>VLOOKUP(E35,'School League data'!C:C,1,0)</f>
        <v>TINYIKO MAHWAYI</v>
      </c>
      <c r="K35">
        <f>VLOOKUP(E35,'School League data'!C:E,2,0)</f>
        <v>38184</v>
      </c>
      <c r="L35" t="str">
        <f>VLOOKUP(E35,'School League data'!C:F,3,0)</f>
        <v>FORDSBURG PRIMARY</v>
      </c>
      <c r="M35" t="str">
        <f>VLOOKUP(E35,'School League data'!C:G,5,0)</f>
        <v>SCARC</v>
      </c>
    </row>
    <row r="36" spans="1:13" ht="15.75" hidden="1" thickBot="1">
      <c r="A36" s="175" t="s">
        <v>393</v>
      </c>
      <c r="B36" s="134" t="s">
        <v>19</v>
      </c>
      <c r="C36" s="171" t="s">
        <v>687</v>
      </c>
      <c r="D36" s="171" t="s">
        <v>688</v>
      </c>
      <c r="E36" s="158" t="str">
        <f t="shared" si="0"/>
        <v>Amy Louw</v>
      </c>
      <c r="F36" s="134" t="s">
        <v>689</v>
      </c>
      <c r="G36" s="134" t="s">
        <v>408</v>
      </c>
      <c r="H36" s="159">
        <v>1</v>
      </c>
      <c r="J36" t="str">
        <f>VLOOKUP(E36,'School League data'!C:C,1,0)</f>
        <v>AMY LOUW</v>
      </c>
      <c r="K36">
        <f>VLOOKUP(E36,'School League data'!C:E,2,0)</f>
        <v>0</v>
      </c>
      <c r="L36" t="str">
        <f>VLOOKUP(E36,'School League data'!C:F,3,0)</f>
        <v>LAERSKOOL WIERDAPARK</v>
      </c>
      <c r="M36" t="str">
        <f>VLOOKUP(E36,'School League data'!C:G,5,0)</f>
        <v>CEN</v>
      </c>
    </row>
    <row r="37" spans="1:13" ht="15.75" hidden="1" thickBot="1">
      <c r="A37" s="133" t="s">
        <v>393</v>
      </c>
      <c r="B37" s="134" t="s">
        <v>19</v>
      </c>
      <c r="C37" s="134" t="s">
        <v>547</v>
      </c>
      <c r="D37" s="134" t="s">
        <v>546</v>
      </c>
      <c r="E37" s="158" t="str">
        <f t="shared" si="0"/>
        <v>Sisanda Mthabela</v>
      </c>
      <c r="F37" s="134" t="s">
        <v>397</v>
      </c>
      <c r="G37" s="164" t="s">
        <v>24</v>
      </c>
      <c r="H37" s="159">
        <v>1</v>
      </c>
      <c r="J37" t="str">
        <f>VLOOKUP(E37,'School League data'!C:C,1,0)</f>
        <v>SISANDA MTHABELA</v>
      </c>
      <c r="K37">
        <f>VLOOKUP(E37,'School League data'!C:E,2,0)</f>
        <v>37998</v>
      </c>
      <c r="L37" s="214" t="str">
        <f>VLOOKUP(E37,'School League data'!C:F,4,0)</f>
        <v>HOERSKOOL ROODEPOORT</v>
      </c>
      <c r="M37" t="str">
        <f>VLOOKUP(E37,'School League data'!C:G,5,0)</f>
        <v>FLCC</v>
      </c>
    </row>
    <row r="38" spans="1:13" ht="15.75" hidden="1" thickBot="1">
      <c r="A38" s="133" t="s">
        <v>393</v>
      </c>
      <c r="B38" s="134" t="s">
        <v>9</v>
      </c>
      <c r="C38" s="134" t="s">
        <v>574</v>
      </c>
      <c r="D38" s="134" t="s">
        <v>573</v>
      </c>
      <c r="E38" s="158" t="str">
        <f t="shared" si="0"/>
        <v>Luke Watkins</v>
      </c>
      <c r="F38" s="134" t="s">
        <v>396</v>
      </c>
      <c r="G38" s="134" t="s">
        <v>13</v>
      </c>
      <c r="H38" s="159">
        <v>1</v>
      </c>
      <c r="J38" t="str">
        <f>VLOOKUP(E38,'School League data'!C:C,1,0)</f>
        <v>LUKE WATKINS</v>
      </c>
      <c r="K38">
        <f>VLOOKUP(E38,'School League data'!C:E,2,0)</f>
        <v>38514</v>
      </c>
      <c r="L38" t="str">
        <f>VLOOKUP(E38,'School League data'!C:F,3,0)</f>
        <v>ST. DAVID'S MARIST INANDA</v>
      </c>
      <c r="M38" t="str">
        <f>VLOOKUP(E38,'School League data'!C:G,5,0)</f>
        <v>DABS</v>
      </c>
    </row>
    <row r="39" spans="1:13" ht="15.75" hidden="1" thickBot="1">
      <c r="A39" s="175" t="s">
        <v>393</v>
      </c>
      <c r="B39" s="134" t="s">
        <v>9</v>
      </c>
      <c r="C39" s="172" t="s">
        <v>576</v>
      </c>
      <c r="D39" s="172" t="s">
        <v>575</v>
      </c>
      <c r="E39" s="158" t="str">
        <f t="shared" si="0"/>
        <v xml:space="preserve">Theo  Dreyer </v>
      </c>
      <c r="F39" s="134" t="s">
        <v>396</v>
      </c>
      <c r="G39" s="134" t="s">
        <v>13</v>
      </c>
      <c r="H39" s="159">
        <v>1</v>
      </c>
      <c r="J39" t="e">
        <f>VLOOKUP(E39,'School League data'!C:C,1,0)</f>
        <v>#N/A</v>
      </c>
      <c r="K39" t="e">
        <f>VLOOKUP(E39,'School League data'!C:E,2,0)</f>
        <v>#N/A</v>
      </c>
      <c r="L39" t="e">
        <f>VLOOKUP(E39,'School League data'!C:F,3,0)</f>
        <v>#N/A</v>
      </c>
      <c r="M39" t="e">
        <f>VLOOKUP(E39,'School League data'!C:G,5,0)</f>
        <v>#N/A</v>
      </c>
    </row>
    <row r="40" spans="1:13" ht="15.75" hidden="1" thickBot="1">
      <c r="A40" s="133" t="s">
        <v>393</v>
      </c>
      <c r="B40" s="134" t="s">
        <v>9</v>
      </c>
      <c r="C40" s="134" t="s">
        <v>561</v>
      </c>
      <c r="D40" s="134" t="s">
        <v>560</v>
      </c>
      <c r="E40" s="158" t="str">
        <f t="shared" si="0"/>
        <v>Finlay Leask</v>
      </c>
      <c r="F40" s="134" t="s">
        <v>394</v>
      </c>
      <c r="G40" s="134" t="s">
        <v>13</v>
      </c>
      <c r="H40" s="159">
        <v>1</v>
      </c>
      <c r="J40" t="str">
        <f>VLOOKUP(E40,'School League data'!C:C,1,0)</f>
        <v>FINLAY LEASK</v>
      </c>
      <c r="K40">
        <f>VLOOKUP(E40,'School League data'!C:E,2,0)</f>
        <v>38293</v>
      </c>
      <c r="L40" t="str">
        <f>VLOOKUP(E40,'School League data'!C:F,3,0)</f>
        <v>DE LA SALLE HOLY CROSS COLLEGE</v>
      </c>
      <c r="M40" t="str">
        <f>VLOOKUP(E40,'School League data'!C:G,5,0)</f>
        <v>DABS</v>
      </c>
    </row>
    <row r="41" spans="1:13" ht="15.75" hidden="1" thickBot="1">
      <c r="A41" s="133" t="s">
        <v>393</v>
      </c>
      <c r="B41" s="134" t="s">
        <v>9</v>
      </c>
      <c r="C41" s="134" t="s">
        <v>553</v>
      </c>
      <c r="D41" s="134" t="s">
        <v>552</v>
      </c>
      <c r="E41" s="158" t="str">
        <f t="shared" si="0"/>
        <v>Adrian Rodd</v>
      </c>
      <c r="F41" s="134" t="s">
        <v>394</v>
      </c>
      <c r="G41" s="134" t="s">
        <v>13</v>
      </c>
      <c r="H41" s="159">
        <v>1</v>
      </c>
      <c r="J41" t="str">
        <f>VLOOKUP(E41,'School League data'!C:C,1,0)</f>
        <v>ADRIAN RODD</v>
      </c>
      <c r="K41">
        <f>VLOOKUP(E41,'School League data'!C:E,2,0)</f>
        <v>38253</v>
      </c>
      <c r="L41" t="str">
        <f>VLOOKUP(E41,'School League data'!C:F,3,0)</f>
        <v>DE LA SALLE HOLY CROSS COLLEGE</v>
      </c>
      <c r="M41" t="str">
        <f>VLOOKUP(E41,'School League data'!C:G,5,0)</f>
        <v>DABS</v>
      </c>
    </row>
    <row r="42" spans="1:13" ht="15.75" hidden="1" thickBot="1">
      <c r="A42" s="133" t="s">
        <v>393</v>
      </c>
      <c r="B42" s="134" t="s">
        <v>9</v>
      </c>
      <c r="C42" s="134" t="s">
        <v>572</v>
      </c>
      <c r="D42" s="134" t="s">
        <v>556</v>
      </c>
      <c r="E42" s="158" t="str">
        <f t="shared" si="0"/>
        <v>Nicholas Erwee</v>
      </c>
      <c r="F42" s="134" t="s">
        <v>396</v>
      </c>
      <c r="G42" s="134" t="s">
        <v>13</v>
      </c>
      <c r="H42" s="159">
        <v>1</v>
      </c>
      <c r="J42" t="str">
        <f>VLOOKUP(E42,'School League data'!C:C,1,0)</f>
        <v>NICHOLAS ERWEE</v>
      </c>
      <c r="K42">
        <f>VLOOKUP(E42,'School League data'!C:E,2,0)</f>
        <v>38621</v>
      </c>
      <c r="L42" t="str">
        <f>VLOOKUP(E42,'School League data'!C:F,3,0)</f>
        <v>ST. DAVID'S MARIST INANDA</v>
      </c>
      <c r="M42" t="str">
        <f>VLOOKUP(E42,'School League data'!C:G,5,0)</f>
        <v>DABS</v>
      </c>
    </row>
    <row r="43" spans="1:13" ht="15.75" hidden="1" thickBot="1">
      <c r="A43" s="133" t="s">
        <v>393</v>
      </c>
      <c r="B43" s="134" t="s">
        <v>9</v>
      </c>
      <c r="C43" s="134" t="s">
        <v>555</v>
      </c>
      <c r="D43" s="134" t="s">
        <v>554</v>
      </c>
      <c r="E43" s="158" t="str">
        <f t="shared" si="0"/>
        <v>James Wilmot</v>
      </c>
      <c r="F43" s="134" t="s">
        <v>396</v>
      </c>
      <c r="G43" s="134" t="s">
        <v>13</v>
      </c>
      <c r="H43" s="159">
        <v>1</v>
      </c>
      <c r="J43" t="str">
        <f>VLOOKUP(E43,'School League data'!C:C,1,0)</f>
        <v>JAMES WILMOT</v>
      </c>
      <c r="K43">
        <f>VLOOKUP(E43,'School League data'!C:E,2,0)</f>
        <v>38286</v>
      </c>
      <c r="L43" t="str">
        <f>VLOOKUP(E43,'School League data'!C:F,3,0)</f>
        <v>ST. DAVID'S MARIST INANDA</v>
      </c>
      <c r="M43" t="str">
        <f>VLOOKUP(E43,'School League data'!C:G,5,0)</f>
        <v>DABS</v>
      </c>
    </row>
    <row r="44" spans="1:13" ht="15.75" hidden="1" thickBot="1">
      <c r="A44" s="133" t="s">
        <v>393</v>
      </c>
      <c r="B44" s="134" t="s">
        <v>9</v>
      </c>
      <c r="C44" s="134" t="s">
        <v>571</v>
      </c>
      <c r="D44" s="134" t="s">
        <v>570</v>
      </c>
      <c r="E44" s="158" t="str">
        <f t="shared" si="0"/>
        <v>David Brown</v>
      </c>
      <c r="F44" s="134" t="s">
        <v>402</v>
      </c>
      <c r="G44" s="134" t="s">
        <v>24</v>
      </c>
      <c r="H44" s="159">
        <v>1</v>
      </c>
      <c r="J44" t="str">
        <f>VLOOKUP(E44,'School League data'!C:C,1,0)</f>
        <v>DAVID BROWN</v>
      </c>
      <c r="K44">
        <f>VLOOKUP(E44,'School League data'!C:E,2,0)</f>
        <v>38706</v>
      </c>
      <c r="L44" t="str">
        <f>VLOOKUP(E44,'School League data'!C:F,3,0)</f>
        <v>GUSTAV PRELLER</v>
      </c>
      <c r="M44" t="str">
        <f>VLOOKUP(E44,'School League data'!C:G,5,0)</f>
        <v>FLCC</v>
      </c>
    </row>
    <row r="45" spans="1:13" ht="15.75" hidden="1" thickBot="1">
      <c r="A45" s="175" t="s">
        <v>393</v>
      </c>
      <c r="B45" s="134" t="s">
        <v>9</v>
      </c>
      <c r="C45" s="172" t="s">
        <v>690</v>
      </c>
      <c r="D45" s="172" t="s">
        <v>550</v>
      </c>
      <c r="E45" s="158" t="str">
        <f t="shared" si="0"/>
        <v>Seän van der Westhuizen</v>
      </c>
      <c r="F45" s="134" t="s">
        <v>410</v>
      </c>
      <c r="G45" s="134" t="s">
        <v>408</v>
      </c>
      <c r="H45" s="159">
        <v>1</v>
      </c>
      <c r="J45" t="e">
        <f>VLOOKUP(E45,'School League data'!C:C,1,0)</f>
        <v>#N/A</v>
      </c>
      <c r="K45" t="e">
        <f>VLOOKUP(E45,'School League data'!C:E,2,0)</f>
        <v>#N/A</v>
      </c>
      <c r="L45" t="e">
        <f>VLOOKUP(E45,'School League data'!C:F,3,0)</f>
        <v>#N/A</v>
      </c>
      <c r="M45" t="e">
        <f>VLOOKUP(E45,'School League data'!C:G,5,0)</f>
        <v>#N/A</v>
      </c>
    </row>
    <row r="46" spans="1:13" ht="15.75" hidden="1" thickBot="1">
      <c r="A46" s="133" t="s">
        <v>393</v>
      </c>
      <c r="B46" s="134" t="s">
        <v>9</v>
      </c>
      <c r="C46" s="134" t="s">
        <v>691</v>
      </c>
      <c r="D46" s="134" t="s">
        <v>692</v>
      </c>
      <c r="E46" s="158" t="str">
        <f t="shared" si="0"/>
        <v>Kimru Croukamp</v>
      </c>
      <c r="F46" s="134" t="s">
        <v>431</v>
      </c>
      <c r="G46" s="134" t="s">
        <v>18</v>
      </c>
      <c r="H46" s="159">
        <v>1</v>
      </c>
      <c r="J46" t="str">
        <f>VLOOKUP(E46,'School League data'!C:C,1,0)</f>
        <v>KIMRU CROUKAMP</v>
      </c>
      <c r="K46">
        <f>VLOOKUP(E46,'School League data'!C:E,2,0)</f>
        <v>38380</v>
      </c>
      <c r="L46" t="str">
        <f>VLOOKUP(E46,'School League data'!C:F,3,0)</f>
        <v>HOMESCHOOL</v>
      </c>
      <c r="M46" t="str">
        <f>VLOOKUP(E46,'School League data'!C:G,5,0)</f>
        <v>ACD</v>
      </c>
    </row>
    <row r="47" spans="1:13" ht="15.75" hidden="1" thickBot="1">
      <c r="A47" s="133" t="s">
        <v>393</v>
      </c>
      <c r="B47" s="134" t="s">
        <v>9</v>
      </c>
      <c r="C47" s="134" t="s">
        <v>640</v>
      </c>
      <c r="D47" s="134" t="s">
        <v>641</v>
      </c>
      <c r="E47" s="158" t="str">
        <f t="shared" si="0"/>
        <v>Philani Jokozela</v>
      </c>
      <c r="F47" s="134" t="s">
        <v>231</v>
      </c>
      <c r="G47" s="134" t="s">
        <v>686</v>
      </c>
      <c r="H47" s="159">
        <v>1</v>
      </c>
      <c r="J47" t="str">
        <f>VLOOKUP(E47,'School League data'!C:C,1,0)</f>
        <v>PHILANI JOKOZELA</v>
      </c>
      <c r="K47">
        <f>VLOOKUP(E47,'School League data'!C:E,2,0)</f>
        <v>0</v>
      </c>
      <c r="L47" s="214" t="str">
        <f>VLOOKUP(E47,'School League data'!C:F,4,0)</f>
        <v xml:space="preserve"> </v>
      </c>
      <c r="M47" t="str">
        <f>VLOOKUP(E47,'School League data'!C:G,5,0)</f>
        <v>SCARC</v>
      </c>
    </row>
    <row r="48" spans="1:13" ht="15.75" hidden="1" thickBot="1">
      <c r="A48" s="133" t="s">
        <v>398</v>
      </c>
      <c r="B48" s="134" t="s">
        <v>19</v>
      </c>
      <c r="C48" s="134" t="s">
        <v>693</v>
      </c>
      <c r="D48" s="134" t="s">
        <v>694</v>
      </c>
      <c r="E48" s="158" t="str">
        <f t="shared" si="0"/>
        <v>Abigail Bezuidenhout</v>
      </c>
      <c r="F48" s="134" t="s">
        <v>486</v>
      </c>
      <c r="G48" s="134" t="s">
        <v>11</v>
      </c>
      <c r="H48" s="159">
        <v>1</v>
      </c>
      <c r="J48" t="str">
        <f>VLOOKUP(E48,'School League data'!C:C,1,0)</f>
        <v>ABIGAIL BEZUIDENHOUT</v>
      </c>
      <c r="K48">
        <f>VLOOKUP(E48,'School League data'!C:E,2,0)</f>
        <v>37520</v>
      </c>
      <c r="L48" s="214" t="str">
        <f>VLOOKUP(E48,'School League data'!C:F,4,0)</f>
        <v xml:space="preserve">PARYS HOËRSKOOL </v>
      </c>
      <c r="M48" t="str">
        <f>VLOOKUP(E48,'School League data'!C:G,5,0)</f>
        <v>LIK</v>
      </c>
    </row>
    <row r="49" spans="1:13" ht="15.75" hidden="1" thickBot="1">
      <c r="A49" s="133" t="s">
        <v>398</v>
      </c>
      <c r="B49" s="134" t="s">
        <v>19</v>
      </c>
      <c r="C49" s="134" t="s">
        <v>549</v>
      </c>
      <c r="D49" s="134" t="s">
        <v>548</v>
      </c>
      <c r="E49" s="158" t="str">
        <f t="shared" si="0"/>
        <v>Megan Oelofse</v>
      </c>
      <c r="F49" s="134" t="s">
        <v>486</v>
      </c>
      <c r="G49" s="134" t="s">
        <v>11</v>
      </c>
      <c r="H49" s="159">
        <v>1</v>
      </c>
      <c r="J49" t="str">
        <f>VLOOKUP(E49,'School League data'!C:C,1,0)</f>
        <v>MEGAN OELOFSE</v>
      </c>
      <c r="K49">
        <f>VLOOKUP(E49,'School League data'!C:E,2,0)</f>
        <v>37284</v>
      </c>
      <c r="L49" s="214" t="str">
        <f>VLOOKUP(E49,'School League data'!C:F,4,0)</f>
        <v xml:space="preserve">PARYS HOËRSKOOL </v>
      </c>
      <c r="M49" t="str">
        <f>VLOOKUP(E49,'School League data'!C:G,5,0)</f>
        <v>LIK</v>
      </c>
    </row>
    <row r="50" spans="1:13" ht="15.75" hidden="1" thickBot="1">
      <c r="A50" s="175" t="s">
        <v>398</v>
      </c>
      <c r="B50" s="134" t="s">
        <v>19</v>
      </c>
      <c r="C50" s="171" t="s">
        <v>695</v>
      </c>
      <c r="D50" s="171" t="s">
        <v>675</v>
      </c>
      <c r="E50" s="158" t="str">
        <f t="shared" si="0"/>
        <v>Veronica Stoltz</v>
      </c>
      <c r="F50" s="134" t="s">
        <v>231</v>
      </c>
      <c r="G50" s="134" t="s">
        <v>11</v>
      </c>
      <c r="H50" s="159">
        <v>1</v>
      </c>
      <c r="J50" t="str">
        <f>VLOOKUP(E50,'School League data'!C:C,1,0)</f>
        <v>VERONICA STOLTZ</v>
      </c>
      <c r="K50">
        <f>VLOOKUP(E50,'School League data'!C:E,2,0)</f>
        <v>0</v>
      </c>
      <c r="L50" s="214" t="str">
        <f>VLOOKUP(E50,'School League data'!C:F,4,0)</f>
        <v xml:space="preserve">PARYS HOËRSKOOL </v>
      </c>
      <c r="M50" t="str">
        <f>VLOOKUP(E50,'School League data'!C:G,5,0)</f>
        <v>LIK</v>
      </c>
    </row>
    <row r="51" spans="1:13" ht="15.75" hidden="1" thickBot="1">
      <c r="A51" s="133" t="s">
        <v>398</v>
      </c>
      <c r="B51" s="134" t="s">
        <v>9</v>
      </c>
      <c r="C51" s="134" t="s">
        <v>557</v>
      </c>
      <c r="D51" s="134" t="s">
        <v>556</v>
      </c>
      <c r="E51" s="158" t="str">
        <f t="shared" si="0"/>
        <v>Connor Erwee</v>
      </c>
      <c r="F51" s="134" t="s">
        <v>396</v>
      </c>
      <c r="G51" s="134" t="s">
        <v>13</v>
      </c>
      <c r="H51" s="159">
        <v>1</v>
      </c>
      <c r="J51" t="str">
        <f>VLOOKUP(E51,'School League data'!C:C,1,0)</f>
        <v>CONNOR ERWEE</v>
      </c>
      <c r="K51">
        <f>VLOOKUP(E51,'School League data'!C:E,2,0)</f>
        <v>37903</v>
      </c>
      <c r="L51" s="214" t="str">
        <f>VLOOKUP(E51,'School League data'!C:F,4,0)</f>
        <v>ST. DAVID'S MARIST INANDA</v>
      </c>
      <c r="M51" t="str">
        <f>VLOOKUP(E51,'School League data'!C:G,5,0)</f>
        <v>DABS</v>
      </c>
    </row>
    <row r="52" spans="1:13" ht="15.75" hidden="1" thickBot="1">
      <c r="A52" s="133" t="s">
        <v>398</v>
      </c>
      <c r="B52" s="134" t="s">
        <v>9</v>
      </c>
      <c r="C52" s="134" t="s">
        <v>696</v>
      </c>
      <c r="D52" s="134" t="s">
        <v>697</v>
      </c>
      <c r="E52" s="158" t="str">
        <f t="shared" si="0"/>
        <v>Ruan van Pletzen</v>
      </c>
      <c r="F52" s="134" t="s">
        <v>683</v>
      </c>
      <c r="G52" s="134" t="s">
        <v>11</v>
      </c>
      <c r="H52" s="159">
        <v>1</v>
      </c>
      <c r="J52" t="str">
        <f>VLOOKUP(E52,'School League data'!C:C,1,0)</f>
        <v>RUAN VAN PLETZEN</v>
      </c>
      <c r="K52">
        <f>VLOOKUP(E52,'School League data'!C:E,2,0)</f>
        <v>37754</v>
      </c>
      <c r="L52" s="214" t="str">
        <f>VLOOKUP(E52,'School League data'!C:F,4,0)</f>
        <v xml:space="preserve">PARYS HOËRSKOOL </v>
      </c>
      <c r="M52" t="str">
        <f>VLOOKUP(E52,'School League data'!C:G,5,0)</f>
        <v>LIK</v>
      </c>
    </row>
    <row r="53" spans="1:13" ht="15.75" hidden="1" thickBot="1">
      <c r="A53" s="133" t="s">
        <v>398</v>
      </c>
      <c r="B53" s="134" t="s">
        <v>9</v>
      </c>
      <c r="C53" s="134" t="s">
        <v>542</v>
      </c>
      <c r="D53" s="134" t="s">
        <v>541</v>
      </c>
      <c r="E53" s="158" t="str">
        <f t="shared" si="0"/>
        <v>Nicolas Prinsloo</v>
      </c>
      <c r="F53" s="134" t="s">
        <v>683</v>
      </c>
      <c r="G53" s="134" t="s">
        <v>11</v>
      </c>
      <c r="H53" s="159">
        <v>1</v>
      </c>
      <c r="J53" t="str">
        <f>VLOOKUP(E53,'School League data'!C:C,1,0)</f>
        <v>NICOLAS PRINSLOO</v>
      </c>
      <c r="K53">
        <f>VLOOKUP(E53,'School League data'!C:E,2,0)</f>
        <v>37609</v>
      </c>
      <c r="L53" s="214" t="str">
        <f>VLOOKUP(E53,'School League data'!C:F,4,0)</f>
        <v xml:space="preserve">PARYS HOËRSKOOL </v>
      </c>
      <c r="M53" t="str">
        <f>VLOOKUP(E53,'School League data'!C:G,5,0)</f>
        <v>LIK</v>
      </c>
    </row>
    <row r="54" spans="1:13" ht="15.75" hidden="1" thickBot="1">
      <c r="A54" s="133" t="s">
        <v>398</v>
      </c>
      <c r="B54" s="134" t="s">
        <v>9</v>
      </c>
      <c r="C54" s="134" t="s">
        <v>559</v>
      </c>
      <c r="D54" s="134" t="s">
        <v>558</v>
      </c>
      <c r="E54" s="158" t="str">
        <f t="shared" si="0"/>
        <v>Luca Pierini</v>
      </c>
      <c r="F54" s="134" t="s">
        <v>407</v>
      </c>
      <c r="G54" s="134" t="s">
        <v>408</v>
      </c>
      <c r="H54" s="159">
        <v>1</v>
      </c>
      <c r="J54" t="str">
        <f>VLOOKUP(E54,'School League data'!C:C,1,0)</f>
        <v>LUCA PIERINI</v>
      </c>
      <c r="K54">
        <f>VLOOKUP(E54,'School League data'!C:E,2,0)</f>
        <v>37678</v>
      </c>
      <c r="L54" s="214" t="str">
        <f>VLOOKUP(E54,'School League data'!C:F,4,0)</f>
        <v>THE WALDORF SCHOOL AT ROSEMARY HILL</v>
      </c>
      <c r="M54" t="str">
        <f>VLOOKUP(E54,'School League data'!C:G,5,0)</f>
        <v>CEN</v>
      </c>
    </row>
    <row r="55" spans="1:13" ht="15.75" hidden="1" thickBot="1">
      <c r="A55" s="133" t="s">
        <v>398</v>
      </c>
      <c r="B55" s="134" t="s">
        <v>9</v>
      </c>
      <c r="C55" s="134" t="s">
        <v>551</v>
      </c>
      <c r="D55" s="134" t="s">
        <v>550</v>
      </c>
      <c r="E55" s="158" t="str">
        <f t="shared" si="0"/>
        <v>Eben van der Westhuizen</v>
      </c>
      <c r="F55" s="134" t="s">
        <v>409</v>
      </c>
      <c r="G55" s="134" t="s">
        <v>408</v>
      </c>
      <c r="H55" s="159">
        <v>1</v>
      </c>
      <c r="J55" t="e">
        <f>VLOOKUP(E55,'School League data'!C:C,1,0)</f>
        <v>#N/A</v>
      </c>
      <c r="K55" t="e">
        <f>VLOOKUP(E55,'School League data'!C:E,2,0)</f>
        <v>#N/A</v>
      </c>
      <c r="L55" s="214" t="e">
        <f>VLOOKUP(E55,'School League data'!C:F,4,0)</f>
        <v>#N/A</v>
      </c>
      <c r="M55" t="e">
        <f>VLOOKUP(E55,'School League data'!C:G,5,0)</f>
        <v>#N/A</v>
      </c>
    </row>
    <row r="56" spans="1:13" ht="15.75" thickBot="1">
      <c r="A56" s="133" t="s">
        <v>403</v>
      </c>
      <c r="B56" s="134" t="s">
        <v>19</v>
      </c>
      <c r="C56" s="164" t="s">
        <v>544</v>
      </c>
      <c r="D56" s="164" t="s">
        <v>543</v>
      </c>
      <c r="E56" s="158" t="str">
        <f t="shared" si="0"/>
        <v>Jaemi Wellisch</v>
      </c>
      <c r="F56" s="165" t="s">
        <v>431</v>
      </c>
      <c r="G56" s="164" t="s">
        <v>24</v>
      </c>
      <c r="H56" s="159">
        <v>1</v>
      </c>
      <c r="J56" t="str">
        <f>VLOOKUP(E56,'School League data'!C:C,1,0)</f>
        <v>JAEMI WELLISCH</v>
      </c>
      <c r="K56">
        <f>VLOOKUP(E56,'School League data'!C:E,2,0)</f>
        <v>37169</v>
      </c>
      <c r="L56" s="214" t="str">
        <f>VLOOKUP(E56,'School League data'!C:F,4,0)</f>
        <v>HOMESCHOOL</v>
      </c>
      <c r="M56" t="str">
        <f>VLOOKUP(E56,'School League data'!C:G,5,0)</f>
        <v>FLCC</v>
      </c>
    </row>
    <row r="57" spans="1:13" ht="15.75" thickBot="1">
      <c r="A57" s="133" t="s">
        <v>403</v>
      </c>
      <c r="B57" s="134" t="s">
        <v>19</v>
      </c>
      <c r="C57" s="166" t="s">
        <v>648</v>
      </c>
      <c r="D57" s="166" t="s">
        <v>649</v>
      </c>
      <c r="E57" s="158" t="str">
        <f t="shared" si="0"/>
        <v>Sinazo mnqokoyi</v>
      </c>
      <c r="F57" s="134" t="s">
        <v>231</v>
      </c>
      <c r="G57" s="134" t="s">
        <v>686</v>
      </c>
      <c r="H57" s="159">
        <v>1</v>
      </c>
      <c r="J57" t="str">
        <f>VLOOKUP(E57,'School League data'!C:C,1,0)</f>
        <v>SINAZO MNQOKOYI</v>
      </c>
      <c r="K57">
        <f>VLOOKUP(E57,'School League data'!C:E,2,0)</f>
        <v>36719</v>
      </c>
      <c r="L57" s="214" t="str">
        <f>VLOOKUP(E57,'School League data'!C:F,4,0)</f>
        <v>BONA</v>
      </c>
      <c r="M57" t="str">
        <f>VLOOKUP(E57,'School League data'!C:G,5,0)</f>
        <v>SCARC</v>
      </c>
    </row>
    <row r="58" spans="1:13" ht="15.75" thickBot="1">
      <c r="A58" s="133" t="s">
        <v>403</v>
      </c>
      <c r="B58" s="134" t="s">
        <v>9</v>
      </c>
      <c r="C58" s="134" t="s">
        <v>540</v>
      </c>
      <c r="D58" s="134" t="s">
        <v>539</v>
      </c>
      <c r="E58" s="158" t="str">
        <f t="shared" si="0"/>
        <v>Peter Tumiel</v>
      </c>
      <c r="F58" s="134" t="s">
        <v>396</v>
      </c>
      <c r="G58" s="134" t="s">
        <v>13</v>
      </c>
      <c r="H58" s="159">
        <v>1</v>
      </c>
      <c r="J58" t="str">
        <f>VLOOKUP(E58,'School League data'!C:C,1,0)</f>
        <v>PETER TUMIEL</v>
      </c>
      <c r="K58">
        <f>VLOOKUP(E58,'School League data'!C:E,2,0)</f>
        <v>36964</v>
      </c>
      <c r="L58" s="214" t="str">
        <f>VLOOKUP(E58,'School League data'!C:F,4,0)</f>
        <v>ST. DAVID'S MARIST INANDA</v>
      </c>
      <c r="M58" t="str">
        <f>VLOOKUP(E58,'School League data'!C:G,5,0)</f>
        <v>DABS</v>
      </c>
    </row>
    <row r="59" spans="1:13" ht="15.75" thickBot="1">
      <c r="A59" s="167" t="s">
        <v>403</v>
      </c>
      <c r="B59" s="134" t="s">
        <v>9</v>
      </c>
      <c r="C59" s="168" t="s">
        <v>644</v>
      </c>
      <c r="D59" s="134" t="s">
        <v>645</v>
      </c>
      <c r="E59" s="158" t="str">
        <f t="shared" si="0"/>
        <v>Kevin Asman</v>
      </c>
      <c r="F59" s="134" t="s">
        <v>396</v>
      </c>
      <c r="G59" s="134" t="s">
        <v>13</v>
      </c>
      <c r="H59" s="159">
        <v>1</v>
      </c>
      <c r="J59" t="str">
        <f>VLOOKUP(E59,'School League data'!C:C,1,0)</f>
        <v>KEVIN ASMAN</v>
      </c>
      <c r="K59">
        <f>VLOOKUP(E59,'School League data'!C:E,2,0)</f>
        <v>37217</v>
      </c>
      <c r="L59" s="214" t="str">
        <f>VLOOKUP(E59,'School League data'!C:F,4,0)</f>
        <v>ST. DAVID'S MARIST INANDA</v>
      </c>
      <c r="M59" t="str">
        <f>VLOOKUP(E59,'School League data'!C:G,5,0)</f>
        <v>DABS</v>
      </c>
    </row>
    <row r="60" spans="1:13" ht="15.75" thickBot="1">
      <c r="A60" s="133" t="s">
        <v>403</v>
      </c>
      <c r="B60" s="134" t="s">
        <v>9</v>
      </c>
      <c r="C60" s="134" t="s">
        <v>563</v>
      </c>
      <c r="D60" s="134" t="s">
        <v>697</v>
      </c>
      <c r="E60" s="158" t="str">
        <f t="shared" si="0"/>
        <v>Sean van Pletzen</v>
      </c>
      <c r="F60" s="134" t="s">
        <v>683</v>
      </c>
      <c r="G60" s="134" t="s">
        <v>11</v>
      </c>
      <c r="H60" s="159">
        <v>1</v>
      </c>
      <c r="J60" t="str">
        <f>VLOOKUP(E60,'School League data'!C:C,1,0)</f>
        <v>SEAN VAN PLETZEN</v>
      </c>
      <c r="K60">
        <f>VLOOKUP(E60,'School League data'!C:E,2,0)</f>
        <v>36918</v>
      </c>
      <c r="L60" s="214" t="str">
        <f>VLOOKUP(E60,'School League data'!C:F,4,0)</f>
        <v xml:space="preserve">PARYS HOËRSKOOL </v>
      </c>
      <c r="M60" t="str">
        <f>VLOOKUP(E60,'School League data'!C:G,5,0)</f>
        <v>LIK</v>
      </c>
    </row>
    <row r="61" spans="1:13" ht="15.75" thickBot="1">
      <c r="A61" s="133" t="s">
        <v>403</v>
      </c>
      <c r="B61" s="134" t="s">
        <v>9</v>
      </c>
      <c r="C61" s="134" t="s">
        <v>538</v>
      </c>
      <c r="D61" s="134" t="s">
        <v>537</v>
      </c>
      <c r="E61" s="158" t="str">
        <f t="shared" si="0"/>
        <v>Jordon Britz</v>
      </c>
      <c r="F61" s="134" t="s">
        <v>406</v>
      </c>
      <c r="G61" s="134" t="s">
        <v>13</v>
      </c>
      <c r="H61" s="159">
        <v>1</v>
      </c>
      <c r="J61" t="str">
        <f>VLOOKUP(E61,'School League data'!C:C,1,0)</f>
        <v>JORDON BRITZ</v>
      </c>
      <c r="K61">
        <f>VLOOKUP(E61,'School League data'!C:E,2,0)</f>
        <v>36915</v>
      </c>
      <c r="L61" s="214" t="str">
        <f>VLOOKUP(E61,'School League data'!C:F,4,0)</f>
        <v>NORTHCLIFF HIGH SCHOOL</v>
      </c>
      <c r="M61" t="str">
        <f>VLOOKUP(E61,'School League data'!C:G,5,0)</f>
        <v>DABS</v>
      </c>
    </row>
    <row r="62" spans="1:13" ht="15.75" thickBot="1">
      <c r="A62" s="133" t="s">
        <v>403</v>
      </c>
      <c r="B62" s="134" t="s">
        <v>9</v>
      </c>
      <c r="C62" s="134" t="s">
        <v>698</v>
      </c>
      <c r="D62" s="134" t="s">
        <v>699</v>
      </c>
      <c r="E62" s="158" t="str">
        <f t="shared" si="0"/>
        <v>Joshua Davies</v>
      </c>
      <c r="F62" s="134" t="s">
        <v>396</v>
      </c>
      <c r="G62" s="134" t="s">
        <v>13</v>
      </c>
      <c r="H62" s="159">
        <v>1</v>
      </c>
      <c r="J62" t="str">
        <f>VLOOKUP(E62,'School League data'!C:C,1,0)</f>
        <v>JOSHUA DAVIES</v>
      </c>
      <c r="K62">
        <f>VLOOKUP(E62,'School League data'!C:E,2,0)</f>
        <v>36804</v>
      </c>
      <c r="L62" s="214" t="str">
        <f>VLOOKUP(E62,'School League data'!C:F,4,0)</f>
        <v>ST. DAVID'S MARIST INANDA</v>
      </c>
      <c r="M62" t="str">
        <f>VLOOKUP(E62,'School League data'!C:G,5,0)</f>
        <v>DABS</v>
      </c>
    </row>
    <row r="63" spans="1:13" ht="15.75" thickBot="1">
      <c r="A63" s="133" t="s">
        <v>403</v>
      </c>
      <c r="B63" s="134" t="s">
        <v>9</v>
      </c>
      <c r="C63" s="134" t="s">
        <v>536</v>
      </c>
      <c r="D63" s="134" t="s">
        <v>535</v>
      </c>
      <c r="E63" s="158" t="str">
        <f t="shared" si="0"/>
        <v>Tristan Trican</v>
      </c>
      <c r="F63" s="134" t="s">
        <v>524</v>
      </c>
      <c r="G63" s="134" t="s">
        <v>24</v>
      </c>
      <c r="H63" s="159">
        <v>1</v>
      </c>
      <c r="J63" t="str">
        <f>VLOOKUP(E63,'School League data'!C:C,1,0)</f>
        <v>TRISTAN TRICAN</v>
      </c>
      <c r="K63">
        <f>VLOOKUP(E63,'School League data'!C:E,2,0)</f>
        <v>36708</v>
      </c>
      <c r="L63" s="214" t="str">
        <f>VLOOKUP(E63,'School League data'!C:F,4,0)</f>
        <v>HOERSKOOL VORENTOE</v>
      </c>
      <c r="M63" t="str">
        <f>VLOOKUP(E63,'School League data'!C:G,5,0)</f>
        <v>FLCC</v>
      </c>
    </row>
    <row r="64" spans="1:13" ht="15.75" thickBot="1">
      <c r="A64" s="133" t="s">
        <v>403</v>
      </c>
      <c r="B64" s="134" t="s">
        <v>9</v>
      </c>
      <c r="C64" s="134" t="s">
        <v>533</v>
      </c>
      <c r="D64" s="134" t="s">
        <v>532</v>
      </c>
      <c r="E64" s="158" t="str">
        <f t="shared" si="0"/>
        <v>Jonathan Jooste</v>
      </c>
      <c r="F64" s="134" t="s">
        <v>405</v>
      </c>
      <c r="G64" s="134" t="s">
        <v>18</v>
      </c>
      <c r="H64" s="159">
        <v>1</v>
      </c>
      <c r="J64" t="str">
        <f>VLOOKUP(E64,'School League data'!C:C,1,0)</f>
        <v>JONATHAN JOOSTE</v>
      </c>
      <c r="K64">
        <f>VLOOKUP(E64,'School League data'!C:E,2,0)</f>
        <v>36638</v>
      </c>
      <c r="L64" s="214" t="str">
        <f>VLOOKUP(E64,'School League data'!C:F,4,0)</f>
        <v>MENLO PARK HIGH SCHOOL</v>
      </c>
      <c r="M64" t="str">
        <f>VLOOKUP(E64,'School League data'!C:G,5,0)</f>
        <v>ACD</v>
      </c>
    </row>
    <row r="65" spans="1:13" ht="15.75" thickBot="1">
      <c r="A65" s="175" t="s">
        <v>403</v>
      </c>
      <c r="B65" s="134" t="s">
        <v>9</v>
      </c>
      <c r="C65" s="172" t="s">
        <v>650</v>
      </c>
      <c r="D65" s="172" t="s">
        <v>651</v>
      </c>
      <c r="E65" s="158" t="str">
        <f t="shared" si="0"/>
        <v>SPHIWE MEKHUBO</v>
      </c>
      <c r="F65" s="134" t="s">
        <v>231</v>
      </c>
      <c r="G65" s="134" t="s">
        <v>686</v>
      </c>
      <c r="H65" s="159">
        <v>1</v>
      </c>
      <c r="J65" t="str">
        <f>VLOOKUP(E65,'School League data'!C:C,1,0)</f>
        <v>SPHIWE MEKHUBO</v>
      </c>
      <c r="K65">
        <f>VLOOKUP(E65,'School League data'!C:E,2,0)</f>
        <v>36654</v>
      </c>
      <c r="L65" s="214" t="str">
        <f>VLOOKUP(E65,'School League data'!C:F,4,0)</f>
        <v>INKWENKWEZI PRIMARY</v>
      </c>
      <c r="M65" t="str">
        <f>VLOOKUP(E65,'School League data'!C:G,5,0)</f>
        <v>SCARC</v>
      </c>
    </row>
    <row r="66" spans="1:13" ht="15.75" thickBot="1">
      <c r="A66" s="163" t="s">
        <v>403</v>
      </c>
      <c r="B66" s="134" t="s">
        <v>9</v>
      </c>
      <c r="C66" s="134" t="s">
        <v>646</v>
      </c>
      <c r="D66" s="134" t="s">
        <v>647</v>
      </c>
      <c r="E66" s="158" t="str">
        <f t="shared" si="0"/>
        <v>Nkosinami Luphuwana</v>
      </c>
      <c r="F66" s="134" t="s">
        <v>523</v>
      </c>
      <c r="G66" s="134" t="s">
        <v>686</v>
      </c>
      <c r="H66" s="159">
        <v>1</v>
      </c>
      <c r="J66" t="str">
        <f>VLOOKUP(E66,'School League data'!C:C,1,0)</f>
        <v>NKOSINAMI LUPHUWANA</v>
      </c>
      <c r="K66">
        <f>VLOOKUP(E66,'School League data'!C:E,2,0)</f>
        <v>37087</v>
      </c>
      <c r="L66" s="214" t="str">
        <f>VLOOKUP(E66,'School League data'!C:F,4,0)</f>
        <v>THABAJABULA HIGH SCHOOL</v>
      </c>
      <c r="M66" t="str">
        <f>VLOOKUP(E66,'School League data'!C:G,5,0)</f>
        <v>SCARC</v>
      </c>
    </row>
    <row r="67" spans="1:13" ht="15.75" thickBot="1">
      <c r="A67" s="133" t="s">
        <v>403</v>
      </c>
      <c r="B67" s="134" t="s">
        <v>9</v>
      </c>
      <c r="C67" s="134" t="s">
        <v>700</v>
      </c>
      <c r="D67" s="134" t="s">
        <v>701</v>
      </c>
      <c r="E67" s="158" t="str">
        <f>C67&amp;" "&amp;D67</f>
        <v>Thanduxolo Dywili</v>
      </c>
      <c r="F67" s="134" t="s">
        <v>231</v>
      </c>
      <c r="G67" s="134" t="s">
        <v>686</v>
      </c>
      <c r="H67" s="159">
        <v>1</v>
      </c>
      <c r="J67" t="str">
        <f>VLOOKUP(E67,'School League data'!C:C,1,0)</f>
        <v>THANDUXOLO DYWILI</v>
      </c>
      <c r="K67">
        <f>VLOOKUP(E67,'School League data'!C:E,2,0)</f>
        <v>36607</v>
      </c>
      <c r="L67" s="214" t="str">
        <f>VLOOKUP(E67,'School League data'!C:F,4,0)</f>
        <v xml:space="preserve"> </v>
      </c>
      <c r="M67" t="str">
        <f>VLOOKUP(E67,'School League data'!C:G,5,0)</f>
        <v>SCARC</v>
      </c>
    </row>
    <row r="68" spans="1:13" ht="15.75" thickBot="1">
      <c r="A68" s="175" t="s">
        <v>403</v>
      </c>
      <c r="B68" s="134" t="s">
        <v>9</v>
      </c>
      <c r="C68" s="172" t="s">
        <v>702</v>
      </c>
      <c r="D68" s="172" t="s">
        <v>703</v>
      </c>
      <c r="E68" s="158" t="str">
        <f>C68&amp;" "&amp;D68</f>
        <v>Buhle  Phakathi</v>
      </c>
      <c r="F68" s="134" t="s">
        <v>231</v>
      </c>
      <c r="G68" s="134" t="s">
        <v>686</v>
      </c>
      <c r="H68" s="159">
        <v>1</v>
      </c>
      <c r="J68" t="str">
        <f>VLOOKUP(E68,'School League data'!C:C,1,0)</f>
        <v>BUHLE  PHAKATHI</v>
      </c>
      <c r="K68">
        <f>VLOOKUP(E68,'School League data'!C:E,2,0)</f>
        <v>36774</v>
      </c>
      <c r="L68" s="214" t="str">
        <f>VLOOKUP(E68,'School League data'!C:F,4,0)</f>
        <v>SUPREME EDUC COLLEGE</v>
      </c>
      <c r="M68" t="str">
        <f>VLOOKUP(E68,'School League data'!C:G,5,0)</f>
        <v>SCARC</v>
      </c>
    </row>
    <row r="69" spans="1:13" ht="16.5" thickBot="1">
      <c r="A69" s="155"/>
      <c r="B69" s="155"/>
      <c r="C69" s="155"/>
      <c r="D69" s="155"/>
      <c r="E69" s="266" t="s">
        <v>346</v>
      </c>
      <c r="F69" s="155"/>
      <c r="G69" s="155"/>
      <c r="H69" s="155"/>
      <c r="J69" s="266" t="s">
        <v>346</v>
      </c>
    </row>
  </sheetData>
  <autoFilter ref="J2:L68">
    <filterColumn colId="1">
      <filters>
        <filter val="18"/>
      </filters>
    </filterColumn>
  </autoFilter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3"/>
  <sheetViews>
    <sheetView zoomScale="80" zoomScaleNormal="80" workbookViewId="0">
      <selection activeCell="I23" sqref="I23"/>
    </sheetView>
  </sheetViews>
  <sheetFormatPr defaultRowHeight="15"/>
  <cols>
    <col min="1" max="1" width="2.85546875" customWidth="1"/>
    <col min="2" max="2" width="4" customWidth="1"/>
    <col min="3" max="3" width="17.85546875" customWidth="1"/>
    <col min="4" max="7" width="12.5703125" customWidth="1"/>
    <col min="8" max="8" width="15.7109375" style="339" customWidth="1"/>
    <col min="9" max="10" width="15" style="339" customWidth="1"/>
    <col min="11" max="11" width="15.140625" customWidth="1"/>
    <col min="12" max="14" width="13.28515625" customWidth="1"/>
    <col min="15" max="15" width="13.42578125" customWidth="1"/>
  </cols>
  <sheetData>
    <row r="1" spans="1:14">
      <c r="A1" s="114"/>
      <c r="B1" s="114"/>
      <c r="C1" s="114"/>
      <c r="D1" s="114"/>
      <c r="E1" s="114"/>
      <c r="F1" s="114"/>
      <c r="G1" s="114"/>
    </row>
    <row r="2" spans="1:14" ht="15.75" thickBot="1">
      <c r="A2" s="114"/>
      <c r="C2" s="341" t="s">
        <v>1831</v>
      </c>
      <c r="D2" s="341" t="s">
        <v>588</v>
      </c>
      <c r="E2" s="341" t="s">
        <v>1507</v>
      </c>
      <c r="F2" s="341" t="s">
        <v>1508</v>
      </c>
      <c r="G2" s="341" t="s">
        <v>1509</v>
      </c>
      <c r="H2" s="341" t="s">
        <v>1510</v>
      </c>
      <c r="I2" s="341" t="s">
        <v>1832</v>
      </c>
      <c r="J2" s="341" t="s">
        <v>1511</v>
      </c>
      <c r="K2" s="341" t="s">
        <v>1833</v>
      </c>
      <c r="L2" s="24" t="s">
        <v>1784</v>
      </c>
      <c r="M2" s="24" t="s">
        <v>1785</v>
      </c>
      <c r="N2" s="24" t="s">
        <v>1786</v>
      </c>
    </row>
    <row r="3" spans="1:14" ht="16.5" thickBot="1">
      <c r="A3" s="114"/>
      <c r="C3" s="342">
        <v>2508</v>
      </c>
      <c r="D3" s="343">
        <v>37</v>
      </c>
      <c r="E3" s="343" t="s">
        <v>1592</v>
      </c>
      <c r="F3" s="342" t="s">
        <v>1593</v>
      </c>
      <c r="G3" s="342" t="s">
        <v>37</v>
      </c>
      <c r="H3" s="342" t="s">
        <v>1512</v>
      </c>
      <c r="I3" s="342" t="s">
        <v>1824</v>
      </c>
      <c r="J3" s="342" t="s">
        <v>988</v>
      </c>
      <c r="K3" s="346" t="s">
        <v>988</v>
      </c>
      <c r="L3" s="347" t="s">
        <v>1800</v>
      </c>
      <c r="M3" s="348" t="s">
        <v>1838</v>
      </c>
      <c r="N3" s="349">
        <v>57</v>
      </c>
    </row>
    <row r="4" spans="1:14" ht="16.5" thickBot="1">
      <c r="A4" s="114"/>
      <c r="C4" s="342">
        <v>2292</v>
      </c>
      <c r="D4" s="343">
        <v>38</v>
      </c>
      <c r="E4" s="343" t="s">
        <v>1594</v>
      </c>
      <c r="F4" s="342" t="s">
        <v>1595</v>
      </c>
      <c r="G4" s="342" t="s">
        <v>1596</v>
      </c>
      <c r="H4" s="342" t="s">
        <v>1512</v>
      </c>
      <c r="I4" s="342" t="s">
        <v>1824</v>
      </c>
      <c r="J4" s="342" t="s">
        <v>988</v>
      </c>
      <c r="K4" s="342" t="s">
        <v>1825</v>
      </c>
      <c r="L4" s="350" t="s">
        <v>1802</v>
      </c>
      <c r="M4" s="350" t="s">
        <v>1839</v>
      </c>
      <c r="N4" s="350">
        <v>58.23</v>
      </c>
    </row>
    <row r="5" spans="1:14" ht="16.5" thickBot="1">
      <c r="A5" s="114"/>
      <c r="C5" s="342">
        <v>3306</v>
      </c>
      <c r="D5" s="343">
        <v>174</v>
      </c>
      <c r="E5" s="343" t="s">
        <v>1539</v>
      </c>
      <c r="F5" s="342" t="s">
        <v>1540</v>
      </c>
      <c r="G5" s="342" t="s">
        <v>37</v>
      </c>
      <c r="H5" s="342" t="s">
        <v>1512</v>
      </c>
      <c r="I5" s="342" t="s">
        <v>1824</v>
      </c>
      <c r="J5" s="342" t="s">
        <v>988</v>
      </c>
      <c r="K5" s="342" t="s">
        <v>1826</v>
      </c>
      <c r="L5" s="351" t="s">
        <v>1799</v>
      </c>
      <c r="M5" s="351" t="s">
        <v>1416</v>
      </c>
      <c r="N5" s="351">
        <v>55.75</v>
      </c>
    </row>
    <row r="6" spans="1:14" ht="16.5" thickBot="1">
      <c r="A6" s="114"/>
      <c r="C6" s="343">
        <v>9809</v>
      </c>
      <c r="D6" s="343">
        <v>54</v>
      </c>
      <c r="E6" s="343" t="s">
        <v>1531</v>
      </c>
      <c r="F6" s="343" t="s">
        <v>1053</v>
      </c>
      <c r="G6" s="342" t="s">
        <v>1515</v>
      </c>
      <c r="H6" s="342" t="s">
        <v>1516</v>
      </c>
      <c r="I6" s="342" t="s">
        <v>1824</v>
      </c>
      <c r="J6" s="343" t="s">
        <v>999</v>
      </c>
      <c r="K6" s="342" t="s">
        <v>1827</v>
      </c>
      <c r="L6" s="351" t="s">
        <v>1791</v>
      </c>
      <c r="M6" s="351" t="s">
        <v>1806</v>
      </c>
      <c r="N6" s="351">
        <v>50.06</v>
      </c>
    </row>
    <row r="7" spans="1:14" ht="16.5" thickBot="1">
      <c r="A7" s="114"/>
      <c r="C7" s="342">
        <v>3498</v>
      </c>
      <c r="D7" s="343">
        <v>181</v>
      </c>
      <c r="E7" s="343" t="s">
        <v>1535</v>
      </c>
      <c r="F7" s="342" t="s">
        <v>1536</v>
      </c>
      <c r="G7" s="342" t="s">
        <v>18</v>
      </c>
      <c r="H7" s="342" t="s">
        <v>1512</v>
      </c>
      <c r="I7" s="342" t="s">
        <v>1824</v>
      </c>
      <c r="J7" s="342" t="s">
        <v>999</v>
      </c>
      <c r="K7" s="342" t="s">
        <v>1827</v>
      </c>
      <c r="L7" s="351" t="s">
        <v>424</v>
      </c>
      <c r="M7" s="351" t="s">
        <v>1807</v>
      </c>
      <c r="N7" s="351">
        <v>49.63</v>
      </c>
    </row>
    <row r="8" spans="1:14" ht="16.5" thickBot="1">
      <c r="A8" s="114"/>
      <c r="C8" s="344"/>
      <c r="D8" s="343">
        <v>36</v>
      </c>
      <c r="E8" s="343" t="s">
        <v>1590</v>
      </c>
      <c r="F8" s="343" t="s">
        <v>1591</v>
      </c>
      <c r="G8" s="342" t="s">
        <v>18</v>
      </c>
      <c r="H8" s="342" t="s">
        <v>1512</v>
      </c>
      <c r="I8" s="342" t="s">
        <v>1824</v>
      </c>
      <c r="J8" s="342" t="s">
        <v>988</v>
      </c>
      <c r="K8" s="342" t="s">
        <v>1827</v>
      </c>
      <c r="L8" s="350" t="s">
        <v>1835</v>
      </c>
      <c r="M8" s="350" t="s">
        <v>424</v>
      </c>
      <c r="N8" s="350" t="s">
        <v>424</v>
      </c>
    </row>
    <row r="9" spans="1:14" ht="16.5" thickBot="1">
      <c r="A9" s="114"/>
      <c r="C9" s="343">
        <v>60940</v>
      </c>
      <c r="D9" s="343">
        <v>53</v>
      </c>
      <c r="E9" s="343" t="s">
        <v>1541</v>
      </c>
      <c r="F9" s="343" t="s">
        <v>1542</v>
      </c>
      <c r="G9" s="342" t="s">
        <v>1515</v>
      </c>
      <c r="H9" s="342" t="s">
        <v>1516</v>
      </c>
      <c r="I9" s="342" t="s">
        <v>1824</v>
      </c>
      <c r="J9" s="342" t="s">
        <v>988</v>
      </c>
      <c r="K9" s="342" t="s">
        <v>1827</v>
      </c>
      <c r="L9" s="351" t="s">
        <v>1790</v>
      </c>
      <c r="M9" s="351" t="s">
        <v>1814</v>
      </c>
      <c r="N9" s="351">
        <v>48.65</v>
      </c>
    </row>
    <row r="10" spans="1:14" ht="16.5" thickBot="1">
      <c r="A10" s="114"/>
      <c r="C10" s="344"/>
      <c r="D10" s="343">
        <v>156</v>
      </c>
      <c r="E10" s="343" t="s">
        <v>1561</v>
      </c>
      <c r="F10" s="343" t="s">
        <v>1562</v>
      </c>
      <c r="G10" s="342" t="s">
        <v>18</v>
      </c>
      <c r="H10" s="342" t="s">
        <v>1512</v>
      </c>
      <c r="I10" s="342" t="s">
        <v>1824</v>
      </c>
      <c r="J10" s="342" t="s">
        <v>988</v>
      </c>
      <c r="K10" s="342" t="s">
        <v>1827</v>
      </c>
      <c r="L10" s="350" t="s">
        <v>1787</v>
      </c>
      <c r="M10" s="350" t="s">
        <v>1803</v>
      </c>
      <c r="N10" s="350" t="s">
        <v>424</v>
      </c>
    </row>
    <row r="11" spans="1:14" ht="16.5" thickBot="1">
      <c r="A11" s="114"/>
      <c r="C11" s="344"/>
      <c r="D11" s="343">
        <v>161</v>
      </c>
      <c r="E11" s="343" t="s">
        <v>1016</v>
      </c>
      <c r="F11" s="343" t="s">
        <v>1557</v>
      </c>
      <c r="G11" s="342" t="s">
        <v>18</v>
      </c>
      <c r="H11" s="342" t="s">
        <v>1512</v>
      </c>
      <c r="I11" s="342" t="s">
        <v>1824</v>
      </c>
      <c r="J11" s="342" t="s">
        <v>988</v>
      </c>
      <c r="K11" s="342" t="s">
        <v>1827</v>
      </c>
      <c r="L11" s="350" t="s">
        <v>424</v>
      </c>
      <c r="M11" s="350" t="s">
        <v>424</v>
      </c>
      <c r="N11" s="350">
        <v>43.65</v>
      </c>
    </row>
    <row r="12" spans="1:14" ht="16.5" thickBot="1">
      <c r="A12" s="114"/>
      <c r="C12" s="342">
        <v>3493</v>
      </c>
      <c r="D12" s="343">
        <v>182</v>
      </c>
      <c r="E12" s="343" t="s">
        <v>1533</v>
      </c>
      <c r="F12" s="342" t="s">
        <v>1534</v>
      </c>
      <c r="G12" s="342" t="s">
        <v>1004</v>
      </c>
      <c r="H12" s="342" t="s">
        <v>1512</v>
      </c>
      <c r="I12" s="342" t="s">
        <v>1824</v>
      </c>
      <c r="J12" s="342" t="s">
        <v>988</v>
      </c>
      <c r="K12" s="342" t="s">
        <v>1827</v>
      </c>
      <c r="L12" s="351" t="s">
        <v>1789</v>
      </c>
      <c r="M12" s="351" t="s">
        <v>1815</v>
      </c>
      <c r="N12" s="351">
        <v>49.5</v>
      </c>
    </row>
    <row r="13" spans="1:14" ht="16.5" thickBot="1">
      <c r="A13" s="114"/>
      <c r="C13" s="344"/>
      <c r="D13" s="343">
        <v>186</v>
      </c>
      <c r="E13" s="343" t="s">
        <v>1002</v>
      </c>
      <c r="F13" s="343" t="s">
        <v>1529</v>
      </c>
      <c r="G13" s="342" t="s">
        <v>18</v>
      </c>
      <c r="H13" s="342" t="s">
        <v>1512</v>
      </c>
      <c r="I13" s="342" t="s">
        <v>1824</v>
      </c>
      <c r="J13" s="342" t="s">
        <v>988</v>
      </c>
      <c r="K13" s="342" t="s">
        <v>1827</v>
      </c>
      <c r="L13" s="351" t="s">
        <v>424</v>
      </c>
      <c r="M13" s="351" t="s">
        <v>1805</v>
      </c>
      <c r="N13" s="351" t="s">
        <v>424</v>
      </c>
    </row>
    <row r="14" spans="1:14" ht="16.5" thickBot="1">
      <c r="A14" s="114"/>
      <c r="C14" s="343">
        <v>2950</v>
      </c>
      <c r="D14" s="343">
        <v>188</v>
      </c>
      <c r="E14" s="343" t="s">
        <v>1002</v>
      </c>
      <c r="F14" s="343" t="s">
        <v>1530</v>
      </c>
      <c r="G14" s="343" t="s">
        <v>987</v>
      </c>
      <c r="H14" s="343" t="s">
        <v>1512</v>
      </c>
      <c r="I14" s="343" t="s">
        <v>1824</v>
      </c>
      <c r="J14" s="343" t="s">
        <v>988</v>
      </c>
      <c r="K14" s="343" t="s">
        <v>1827</v>
      </c>
      <c r="L14" s="351" t="s">
        <v>424</v>
      </c>
      <c r="M14" s="351" t="s">
        <v>424</v>
      </c>
      <c r="N14" s="351">
        <v>43.98</v>
      </c>
    </row>
    <row r="15" spans="1:14" ht="16.5" thickBot="1">
      <c r="A15" s="114"/>
      <c r="C15" s="344"/>
      <c r="D15" s="343">
        <v>192</v>
      </c>
      <c r="E15" s="343" t="s">
        <v>1521</v>
      </c>
      <c r="F15" s="343" t="s">
        <v>1522</v>
      </c>
      <c r="G15" s="342" t="s">
        <v>18</v>
      </c>
      <c r="H15" s="342" t="s">
        <v>1512</v>
      </c>
      <c r="I15" s="342" t="s">
        <v>1824</v>
      </c>
      <c r="J15" s="342" t="s">
        <v>988</v>
      </c>
      <c r="K15" s="342" t="s">
        <v>1827</v>
      </c>
      <c r="L15" s="351" t="s">
        <v>1788</v>
      </c>
      <c r="M15" s="351" t="s">
        <v>1804</v>
      </c>
      <c r="N15" s="351" t="s">
        <v>424</v>
      </c>
    </row>
    <row r="16" spans="1:14" ht="16.5" thickBot="1">
      <c r="A16" s="114"/>
      <c r="C16" s="342"/>
      <c r="D16" s="343">
        <v>69</v>
      </c>
      <c r="E16" s="343" t="s">
        <v>1819</v>
      </c>
      <c r="F16" s="342" t="s">
        <v>1841</v>
      </c>
      <c r="G16" s="342" t="s">
        <v>37</v>
      </c>
      <c r="H16" s="342" t="s">
        <v>1512</v>
      </c>
      <c r="I16" s="342" t="s">
        <v>1824</v>
      </c>
      <c r="J16" s="342" t="s">
        <v>988</v>
      </c>
      <c r="K16" s="343" t="s">
        <v>1827</v>
      </c>
      <c r="L16" s="350" t="s">
        <v>1834</v>
      </c>
      <c r="M16" s="350" t="s">
        <v>1840</v>
      </c>
      <c r="N16" s="350" t="s">
        <v>1823</v>
      </c>
    </row>
    <row r="17" spans="1:18" ht="16.5" thickBot="1">
      <c r="A17" s="114"/>
      <c r="C17" s="342"/>
      <c r="D17" s="343">
        <v>71</v>
      </c>
      <c r="E17" s="343" t="s">
        <v>542</v>
      </c>
      <c r="F17" s="342" t="s">
        <v>1820</v>
      </c>
      <c r="G17" s="342"/>
      <c r="H17" s="342" t="s">
        <v>1512</v>
      </c>
      <c r="I17" s="342" t="s">
        <v>1824</v>
      </c>
      <c r="J17" s="342" t="s">
        <v>988</v>
      </c>
      <c r="K17" s="343" t="s">
        <v>1827</v>
      </c>
      <c r="L17" s="350" t="s">
        <v>424</v>
      </c>
      <c r="M17" s="350" t="s">
        <v>1837</v>
      </c>
      <c r="N17" s="350">
        <v>44.37</v>
      </c>
    </row>
    <row r="18" spans="1:18" ht="16.5" thickBot="1">
      <c r="A18" s="114"/>
      <c r="C18" s="342">
        <v>10162</v>
      </c>
      <c r="D18" s="343">
        <v>144</v>
      </c>
      <c r="E18" s="343" t="s">
        <v>1572</v>
      </c>
      <c r="F18" s="342" t="s">
        <v>1573</v>
      </c>
      <c r="G18" s="342" t="s">
        <v>37</v>
      </c>
      <c r="H18" s="342" t="s">
        <v>1512</v>
      </c>
      <c r="I18" s="342" t="s">
        <v>1824</v>
      </c>
      <c r="J18" s="342" t="s">
        <v>999</v>
      </c>
      <c r="K18" s="342" t="s">
        <v>1828</v>
      </c>
      <c r="L18" s="350" t="s">
        <v>1794</v>
      </c>
      <c r="M18" s="350" t="s">
        <v>1809</v>
      </c>
      <c r="N18" s="350" t="s">
        <v>1492</v>
      </c>
    </row>
    <row r="19" spans="1:18" ht="16.5" thickBot="1">
      <c r="A19" s="114"/>
      <c r="C19" s="342">
        <v>11279</v>
      </c>
      <c r="D19" s="343">
        <v>150</v>
      </c>
      <c r="E19" s="343" t="s">
        <v>1566</v>
      </c>
      <c r="F19" s="342" t="s">
        <v>1134</v>
      </c>
      <c r="G19" s="342" t="s">
        <v>37</v>
      </c>
      <c r="H19" s="342" t="s">
        <v>1512</v>
      </c>
      <c r="I19" s="342" t="s">
        <v>1824</v>
      </c>
      <c r="J19" s="342" t="s">
        <v>999</v>
      </c>
      <c r="K19" s="342" t="s">
        <v>1828</v>
      </c>
      <c r="L19" s="350" t="s">
        <v>1796</v>
      </c>
      <c r="M19" s="350" t="s">
        <v>1810</v>
      </c>
      <c r="N19" s="350" t="s">
        <v>1821</v>
      </c>
    </row>
    <row r="20" spans="1:18" ht="16.5" thickBot="1">
      <c r="A20" s="114"/>
      <c r="C20" s="345">
        <v>10819</v>
      </c>
      <c r="D20" s="343">
        <v>118</v>
      </c>
      <c r="E20" s="343" t="s">
        <v>1112</v>
      </c>
      <c r="F20" s="342" t="s">
        <v>1113</v>
      </c>
      <c r="G20" s="342" t="s">
        <v>987</v>
      </c>
      <c r="H20" s="342" t="s">
        <v>1512</v>
      </c>
      <c r="I20" s="342" t="s">
        <v>1824</v>
      </c>
      <c r="J20" s="342" t="s">
        <v>999</v>
      </c>
      <c r="K20" s="343" t="s">
        <v>403</v>
      </c>
      <c r="L20" s="350" t="s">
        <v>1793</v>
      </c>
      <c r="M20" s="350" t="s">
        <v>1666</v>
      </c>
      <c r="N20" s="350" t="s">
        <v>1742</v>
      </c>
    </row>
    <row r="21" spans="1:18" ht="16.5" thickBot="1">
      <c r="A21" s="114"/>
      <c r="C21" s="342"/>
      <c r="D21" s="343">
        <v>170</v>
      </c>
      <c r="E21" s="343" t="s">
        <v>1009</v>
      </c>
      <c r="F21" s="342" t="s">
        <v>1543</v>
      </c>
      <c r="G21" s="342" t="s">
        <v>1544</v>
      </c>
      <c r="H21" s="342" t="s">
        <v>1516</v>
      </c>
      <c r="I21" s="342" t="s">
        <v>1824</v>
      </c>
      <c r="J21" s="342" t="s">
        <v>988</v>
      </c>
      <c r="K21" s="343" t="s">
        <v>403</v>
      </c>
      <c r="L21" s="350" t="s">
        <v>1801</v>
      </c>
      <c r="M21" s="358" t="s">
        <v>1672</v>
      </c>
      <c r="N21" s="350">
        <v>53.07</v>
      </c>
    </row>
    <row r="22" spans="1:18" ht="16.5" thickBot="1">
      <c r="A22" s="114"/>
      <c r="C22" s="345">
        <v>2473</v>
      </c>
      <c r="D22" s="343">
        <v>82</v>
      </c>
      <c r="E22" s="343" t="s">
        <v>1058</v>
      </c>
      <c r="F22" s="342" t="s">
        <v>1059</v>
      </c>
      <c r="G22" s="342" t="s">
        <v>18</v>
      </c>
      <c r="H22" s="342" t="s">
        <v>1512</v>
      </c>
      <c r="I22" s="342" t="s">
        <v>1824</v>
      </c>
      <c r="J22" s="342" t="s">
        <v>988</v>
      </c>
      <c r="K22" s="343" t="s">
        <v>403</v>
      </c>
      <c r="L22" s="350" t="s">
        <v>1798</v>
      </c>
      <c r="M22" s="350" t="s">
        <v>1817</v>
      </c>
      <c r="N22" s="352">
        <v>49.53</v>
      </c>
    </row>
    <row r="23" spans="1:18" ht="16.5" thickBot="1">
      <c r="A23" s="114"/>
      <c r="C23" s="342">
        <v>2201</v>
      </c>
      <c r="D23" s="343">
        <v>154</v>
      </c>
      <c r="E23" s="343" t="s">
        <v>1564</v>
      </c>
      <c r="F23" s="342" t="s">
        <v>1565</v>
      </c>
      <c r="G23" s="342" t="s">
        <v>69</v>
      </c>
      <c r="H23" s="342" t="s">
        <v>1512</v>
      </c>
      <c r="I23" s="342" t="s">
        <v>1824</v>
      </c>
      <c r="J23" s="342" t="s">
        <v>999</v>
      </c>
      <c r="K23" s="342" t="s">
        <v>1829</v>
      </c>
      <c r="L23" s="350" t="s">
        <v>1792</v>
      </c>
      <c r="M23" s="350" t="s">
        <v>424</v>
      </c>
      <c r="N23" s="350">
        <v>51.5</v>
      </c>
    </row>
    <row r="24" spans="1:18" ht="16.5" thickBot="1">
      <c r="A24" s="114"/>
      <c r="C24" s="344"/>
      <c r="D24" s="343">
        <v>167</v>
      </c>
      <c r="E24" s="343" t="s">
        <v>1547</v>
      </c>
      <c r="F24" s="343" t="s">
        <v>1548</v>
      </c>
      <c r="G24" s="342" t="s">
        <v>18</v>
      </c>
      <c r="H24" s="342" t="s">
        <v>1512</v>
      </c>
      <c r="I24" s="342" t="s">
        <v>1824</v>
      </c>
      <c r="J24" s="343" t="s">
        <v>999</v>
      </c>
      <c r="K24" s="342" t="s">
        <v>1829</v>
      </c>
      <c r="L24" s="351" t="s">
        <v>424</v>
      </c>
      <c r="M24" s="351" t="s">
        <v>1808</v>
      </c>
      <c r="N24" s="351">
        <v>51.1</v>
      </c>
    </row>
    <row r="25" spans="1:18" ht="18" customHeight="1" thickBot="1">
      <c r="A25" s="114"/>
      <c r="C25" s="342">
        <v>2116</v>
      </c>
      <c r="D25" s="343">
        <v>34</v>
      </c>
      <c r="E25" s="343" t="s">
        <v>1588</v>
      </c>
      <c r="F25" s="342" t="s">
        <v>1589</v>
      </c>
      <c r="G25" s="342" t="s">
        <v>18</v>
      </c>
      <c r="H25" s="342" t="s">
        <v>1512</v>
      </c>
      <c r="I25" s="342" t="s">
        <v>1824</v>
      </c>
      <c r="J25" s="342" t="s">
        <v>988</v>
      </c>
      <c r="K25" s="342" t="s">
        <v>1829</v>
      </c>
      <c r="L25" s="350" t="s">
        <v>424</v>
      </c>
      <c r="M25" s="350" t="s">
        <v>1818</v>
      </c>
      <c r="N25" s="350">
        <v>57.47</v>
      </c>
    </row>
    <row r="26" spans="1:18" ht="18" customHeight="1" thickBot="1">
      <c r="A26" s="114"/>
      <c r="C26" s="342">
        <v>10651</v>
      </c>
      <c r="D26" s="343">
        <v>159</v>
      </c>
      <c r="E26" s="343" t="s">
        <v>1007</v>
      </c>
      <c r="F26" s="342" t="s">
        <v>1558</v>
      </c>
      <c r="G26" s="342" t="s">
        <v>987</v>
      </c>
      <c r="H26" s="342" t="s">
        <v>1512</v>
      </c>
      <c r="I26" s="342" t="s">
        <v>1824</v>
      </c>
      <c r="J26" s="342" t="s">
        <v>988</v>
      </c>
      <c r="K26" s="342" t="s">
        <v>1829</v>
      </c>
      <c r="L26" s="350" t="s">
        <v>424</v>
      </c>
      <c r="M26" s="359" t="s">
        <v>1816</v>
      </c>
      <c r="N26" s="350">
        <v>46.9</v>
      </c>
    </row>
    <row r="27" spans="1:18" ht="18" customHeight="1" thickBot="1">
      <c r="C27" s="342">
        <v>9072</v>
      </c>
      <c r="D27" s="343">
        <v>164</v>
      </c>
      <c r="E27" s="343" t="s">
        <v>1552</v>
      </c>
      <c r="F27" s="342" t="s">
        <v>1553</v>
      </c>
      <c r="G27" s="342" t="s">
        <v>1515</v>
      </c>
      <c r="H27" s="342" t="s">
        <v>1516</v>
      </c>
      <c r="I27" s="342" t="s">
        <v>1824</v>
      </c>
      <c r="J27" s="342" t="s">
        <v>988</v>
      </c>
      <c r="K27" s="342" t="s">
        <v>1829</v>
      </c>
      <c r="L27" s="351" t="s">
        <v>1797</v>
      </c>
      <c r="M27" s="351" t="s">
        <v>1812</v>
      </c>
      <c r="N27" s="351">
        <v>48.07</v>
      </c>
    </row>
    <row r="28" spans="1:18" ht="18" customHeight="1" thickBot="1">
      <c r="B28" s="340"/>
      <c r="C28" s="342">
        <v>2122</v>
      </c>
      <c r="D28" s="343">
        <v>198</v>
      </c>
      <c r="E28" s="343" t="s">
        <v>1513</v>
      </c>
      <c r="F28" s="342" t="s">
        <v>1514</v>
      </c>
      <c r="G28" s="342" t="s">
        <v>1515</v>
      </c>
      <c r="H28" s="342" t="s">
        <v>1516</v>
      </c>
      <c r="I28" s="342" t="s">
        <v>1824</v>
      </c>
      <c r="J28" s="342" t="s">
        <v>988</v>
      </c>
      <c r="K28" s="342" t="s">
        <v>1829</v>
      </c>
      <c r="L28" s="350" t="s">
        <v>1836</v>
      </c>
      <c r="M28" s="350" t="s">
        <v>1813</v>
      </c>
      <c r="N28" s="350">
        <v>46.37</v>
      </c>
    </row>
    <row r="29" spans="1:18" ht="18" customHeight="1" thickBot="1">
      <c r="B29" s="340"/>
      <c r="C29" s="342">
        <v>10086</v>
      </c>
      <c r="D29" s="343">
        <v>165</v>
      </c>
      <c r="E29" s="343" t="s">
        <v>1551</v>
      </c>
      <c r="F29" s="342" t="s">
        <v>1144</v>
      </c>
      <c r="G29" s="342" t="s">
        <v>37</v>
      </c>
      <c r="H29" s="342" t="s">
        <v>1512</v>
      </c>
      <c r="I29" s="342" t="s">
        <v>1824</v>
      </c>
      <c r="J29" s="342" t="s">
        <v>999</v>
      </c>
      <c r="K29" s="342" t="s">
        <v>1830</v>
      </c>
      <c r="L29" s="351" t="s">
        <v>1795</v>
      </c>
      <c r="M29" s="351" t="s">
        <v>1811</v>
      </c>
      <c r="N29" s="351" t="s">
        <v>1822</v>
      </c>
    </row>
    <row r="30" spans="1:18">
      <c r="C30" s="340"/>
      <c r="D30" s="340"/>
      <c r="E30" s="340"/>
      <c r="F30" s="340"/>
      <c r="K30" s="340"/>
      <c r="L30" s="340"/>
      <c r="M30" s="340"/>
      <c r="N30" s="340"/>
      <c r="O30" s="340"/>
      <c r="P30" s="340"/>
      <c r="Q30" s="340"/>
      <c r="R30" s="340"/>
    </row>
    <row r="31" spans="1:18">
      <c r="B31" s="340"/>
      <c r="C31" s="340"/>
      <c r="D31" s="340"/>
      <c r="E31" s="340"/>
      <c r="F31" s="340"/>
      <c r="K31" s="340"/>
      <c r="L31" s="340"/>
      <c r="M31" s="340"/>
      <c r="N31" s="340"/>
      <c r="O31" s="340"/>
      <c r="P31" s="340"/>
      <c r="Q31" s="340"/>
      <c r="R31" s="340"/>
    </row>
    <row r="32" spans="1:18">
      <c r="A32" s="340"/>
      <c r="B32" s="340"/>
      <c r="C32" s="340"/>
      <c r="D32" s="340"/>
      <c r="E32" s="340"/>
      <c r="F32" s="340"/>
      <c r="G32" s="340"/>
      <c r="H32" s="340"/>
      <c r="I32" s="340"/>
      <c r="J32" s="340"/>
      <c r="K32" s="340"/>
      <c r="L32" s="340"/>
      <c r="M32" s="340"/>
      <c r="N32" s="340"/>
      <c r="O32" s="340"/>
      <c r="P32" s="340"/>
      <c r="Q32" s="340"/>
      <c r="R32" s="340"/>
    </row>
    <row r="33" spans="2:6">
      <c r="B33" s="340"/>
      <c r="C33" s="340"/>
      <c r="D33" s="340"/>
      <c r="E33" s="340"/>
      <c r="F33" s="340"/>
    </row>
  </sheetData>
  <sortState ref="C3:N29">
    <sortCondition ref="K3:K29"/>
    <sortCondition ref="J3:J29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8"/>
  <sheetViews>
    <sheetView topLeftCell="A5" zoomScaleNormal="100" workbookViewId="0">
      <selection activeCell="G7" sqref="G7:G16"/>
    </sheetView>
  </sheetViews>
  <sheetFormatPr defaultRowHeight="15.75"/>
  <cols>
    <col min="1" max="1" width="18.42578125" customWidth="1"/>
    <col min="2" max="2" width="17.85546875" style="72" customWidth="1"/>
    <col min="3" max="3" width="13.140625" style="76" customWidth="1"/>
    <col min="4" max="4" width="14.140625" style="76" customWidth="1"/>
    <col min="5" max="5" width="14.140625" style="72" customWidth="1"/>
    <col min="6" max="6" width="14.140625" style="72" bestFit="1" customWidth="1"/>
    <col min="7" max="8" width="22.85546875" customWidth="1"/>
    <col min="9" max="10" width="14.7109375" bestFit="1" customWidth="1"/>
    <col min="11" max="11" width="15.42578125" customWidth="1"/>
    <col min="12" max="12" width="15.85546875" customWidth="1"/>
    <col min="13" max="13" width="17.140625" bestFit="1" customWidth="1"/>
    <col min="14" max="14" width="26.140625" bestFit="1" customWidth="1"/>
    <col min="15" max="15" width="11.5703125" bestFit="1" customWidth="1"/>
    <col min="16" max="16" width="26.140625" bestFit="1" customWidth="1"/>
    <col min="17" max="17" width="38.42578125" bestFit="1" customWidth="1"/>
    <col min="18" max="18" width="8.28515625" customWidth="1"/>
    <col min="19" max="19" width="13.28515625" bestFit="1" customWidth="1"/>
  </cols>
  <sheetData>
    <row r="1" spans="1:7" ht="15">
      <c r="B1"/>
      <c r="C1"/>
      <c r="D1"/>
      <c r="E1"/>
      <c r="F1"/>
    </row>
    <row r="2" spans="1:7" ht="15">
      <c r="A2" s="77" t="s">
        <v>812</v>
      </c>
      <c r="B2" s="340" t="s">
        <v>423</v>
      </c>
      <c r="C2"/>
      <c r="D2"/>
      <c r="E2"/>
      <c r="F2"/>
    </row>
    <row r="3" spans="1:7" ht="15">
      <c r="B3"/>
      <c r="C3"/>
      <c r="D3"/>
      <c r="E3"/>
      <c r="F3"/>
    </row>
    <row r="4" spans="1:7">
      <c r="A4" s="342"/>
      <c r="B4" s="75" t="s">
        <v>429</v>
      </c>
      <c r="C4" s="86"/>
      <c r="D4" s="86"/>
      <c r="E4" s="86"/>
      <c r="F4" s="86"/>
      <c r="G4" s="86"/>
    </row>
    <row r="5" spans="1:7" ht="15">
      <c r="A5" s="77" t="s">
        <v>428</v>
      </c>
      <c r="B5" s="340" t="s">
        <v>484</v>
      </c>
      <c r="C5" s="340" t="s">
        <v>1506</v>
      </c>
      <c r="D5" s="340" t="s">
        <v>1782</v>
      </c>
      <c r="E5" s="340" t="s">
        <v>1969</v>
      </c>
      <c r="F5" s="340" t="s">
        <v>2009</v>
      </c>
      <c r="G5" s="340" t="s">
        <v>1505</v>
      </c>
    </row>
    <row r="6" spans="1:7" ht="15">
      <c r="A6" s="65" t="s">
        <v>13</v>
      </c>
      <c r="B6" s="73">
        <v>469</v>
      </c>
      <c r="C6" s="73">
        <v>737</v>
      </c>
      <c r="D6" s="73">
        <v>600</v>
      </c>
      <c r="E6" s="73">
        <v>518</v>
      </c>
      <c r="F6" s="73">
        <v>599</v>
      </c>
      <c r="G6" s="73">
        <v>2923</v>
      </c>
    </row>
    <row r="7" spans="1:7" ht="15">
      <c r="A7" s="65" t="s">
        <v>11</v>
      </c>
      <c r="B7" s="73">
        <v>284</v>
      </c>
      <c r="C7" s="73">
        <v>262</v>
      </c>
      <c r="D7" s="73">
        <v>269</v>
      </c>
      <c r="E7" s="73">
        <v>130</v>
      </c>
      <c r="F7" s="73">
        <v>45</v>
      </c>
      <c r="G7" s="73">
        <v>990</v>
      </c>
    </row>
    <row r="8" spans="1:7" ht="15">
      <c r="A8" s="65" t="s">
        <v>37</v>
      </c>
      <c r="B8" s="73">
        <v>122</v>
      </c>
      <c r="C8" s="73">
        <v>92</v>
      </c>
      <c r="D8" s="73">
        <v>89</v>
      </c>
      <c r="E8" s="73">
        <v>89</v>
      </c>
      <c r="F8" s="73">
        <v>90</v>
      </c>
      <c r="G8" s="73">
        <v>482</v>
      </c>
    </row>
    <row r="9" spans="1:7" ht="15">
      <c r="A9" s="65" t="s">
        <v>44</v>
      </c>
      <c r="B9" s="73">
        <v>44</v>
      </c>
      <c r="C9" s="73">
        <v>179</v>
      </c>
      <c r="D9" s="73">
        <v>22</v>
      </c>
      <c r="E9" s="73">
        <v>39</v>
      </c>
      <c r="F9" s="73">
        <v>144</v>
      </c>
      <c r="G9" s="73">
        <v>428</v>
      </c>
    </row>
    <row r="10" spans="1:7" ht="15">
      <c r="A10" s="65" t="s">
        <v>24</v>
      </c>
      <c r="B10" s="73">
        <v>91</v>
      </c>
      <c r="C10" s="73">
        <v>163</v>
      </c>
      <c r="D10" s="73"/>
      <c r="E10" s="73">
        <v>81</v>
      </c>
      <c r="F10" s="73">
        <v>86</v>
      </c>
      <c r="G10" s="73">
        <v>421</v>
      </c>
    </row>
    <row r="11" spans="1:7" ht="15">
      <c r="A11" s="65" t="s">
        <v>686</v>
      </c>
      <c r="B11" s="73">
        <v>104</v>
      </c>
      <c r="C11" s="73"/>
      <c r="D11" s="73">
        <v>130</v>
      </c>
      <c r="E11" s="73"/>
      <c r="F11" s="73">
        <v>113</v>
      </c>
      <c r="G11" s="73">
        <v>347</v>
      </c>
    </row>
    <row r="12" spans="1:7" ht="15">
      <c r="A12" s="65" t="s">
        <v>18</v>
      </c>
      <c r="B12" s="73">
        <v>48</v>
      </c>
      <c r="C12" s="73">
        <v>28</v>
      </c>
      <c r="D12" s="73">
        <v>134</v>
      </c>
      <c r="E12" s="73"/>
      <c r="F12" s="73"/>
      <c r="G12" s="73">
        <v>210</v>
      </c>
    </row>
    <row r="13" spans="1:7" ht="15">
      <c r="A13" s="65" t="s">
        <v>1524</v>
      </c>
      <c r="B13" s="73"/>
      <c r="C13" s="73"/>
      <c r="D13" s="73"/>
      <c r="E13" s="73"/>
      <c r="F13" s="73">
        <v>108</v>
      </c>
      <c r="G13" s="73">
        <v>108</v>
      </c>
    </row>
    <row r="14" spans="1:7" ht="15">
      <c r="A14" s="65" t="s">
        <v>69</v>
      </c>
      <c r="B14" s="73"/>
      <c r="C14" s="73"/>
      <c r="D14" s="73">
        <v>54</v>
      </c>
      <c r="E14" s="73"/>
      <c r="F14" s="73">
        <v>19</v>
      </c>
      <c r="G14" s="73">
        <v>73</v>
      </c>
    </row>
    <row r="15" spans="1:7" ht="15">
      <c r="A15" s="65" t="s">
        <v>1858</v>
      </c>
      <c r="B15" s="73"/>
      <c r="C15" s="73"/>
      <c r="D15" s="73"/>
      <c r="E15" s="73"/>
      <c r="F15" s="73">
        <v>15</v>
      </c>
      <c r="G15" s="73">
        <v>15</v>
      </c>
    </row>
    <row r="16" spans="1:7" ht="15">
      <c r="A16" s="65" t="s">
        <v>1544</v>
      </c>
      <c r="B16" s="73"/>
      <c r="C16" s="73"/>
      <c r="D16" s="73">
        <v>15</v>
      </c>
      <c r="E16" s="73"/>
      <c r="F16" s="73"/>
      <c r="G16" s="73">
        <v>15</v>
      </c>
    </row>
    <row r="17" spans="1:7" ht="15">
      <c r="A17" s="65" t="s">
        <v>422</v>
      </c>
      <c r="B17" s="73">
        <v>1162</v>
      </c>
      <c r="C17" s="73">
        <v>1461</v>
      </c>
      <c r="D17" s="73">
        <v>1313</v>
      </c>
      <c r="E17" s="73">
        <v>857</v>
      </c>
      <c r="F17" s="73">
        <v>1219</v>
      </c>
      <c r="G17" s="73">
        <v>6012</v>
      </c>
    </row>
    <row r="18" spans="1:7" ht="15">
      <c r="B18"/>
      <c r="C18"/>
      <c r="D18"/>
      <c r="E18"/>
      <c r="F18"/>
    </row>
    <row r="19" spans="1:7" ht="15">
      <c r="B19" s="340"/>
      <c r="C19" s="340"/>
      <c r="D19" s="340"/>
      <c r="E19" s="340"/>
      <c r="F19" s="340"/>
    </row>
    <row r="20" spans="1:7" ht="15">
      <c r="B20"/>
      <c r="C20"/>
      <c r="D20"/>
      <c r="E20"/>
      <c r="F20"/>
    </row>
    <row r="21" spans="1:7" ht="15">
      <c r="B21"/>
      <c r="C21"/>
      <c r="D21"/>
      <c r="E21"/>
      <c r="F21"/>
    </row>
    <row r="22" spans="1:7" ht="15">
      <c r="B22"/>
      <c r="C22"/>
      <c r="D22"/>
      <c r="E22"/>
      <c r="F22"/>
    </row>
    <row r="23" spans="1:7" ht="15">
      <c r="B23"/>
      <c r="C23"/>
      <c r="D23"/>
      <c r="E23"/>
      <c r="F23"/>
    </row>
    <row r="24" spans="1:7" ht="15">
      <c r="B24"/>
      <c r="C24"/>
      <c r="D24"/>
      <c r="E24"/>
      <c r="F24"/>
    </row>
    <row r="25" spans="1:7" ht="15">
      <c r="B25"/>
      <c r="C25"/>
      <c r="D25"/>
      <c r="E25"/>
      <c r="F25"/>
    </row>
    <row r="26" spans="1:7" ht="15">
      <c r="B26"/>
      <c r="C26"/>
      <c r="D26"/>
      <c r="E26"/>
      <c r="F26"/>
    </row>
    <row r="27" spans="1:7" ht="15">
      <c r="B27"/>
      <c r="C27"/>
      <c r="D27"/>
      <c r="E27"/>
      <c r="F27"/>
    </row>
    <row r="28" spans="1:7" ht="15">
      <c r="B28"/>
      <c r="C28"/>
      <c r="D28"/>
      <c r="E28"/>
      <c r="F28"/>
    </row>
    <row r="29" spans="1:7" ht="15">
      <c r="B29"/>
      <c r="C29"/>
      <c r="D29"/>
      <c r="E29"/>
      <c r="F29"/>
    </row>
    <row r="30" spans="1:7" ht="15">
      <c r="B30"/>
      <c r="C30"/>
      <c r="D30"/>
      <c r="E30"/>
      <c r="F30"/>
    </row>
    <row r="31" spans="1:7" ht="15">
      <c r="B31"/>
      <c r="C31"/>
      <c r="D31"/>
      <c r="E31"/>
      <c r="F31"/>
    </row>
    <row r="32" spans="1:7" ht="15">
      <c r="B32"/>
      <c r="C32"/>
      <c r="D32"/>
      <c r="E32"/>
      <c r="F32"/>
    </row>
    <row r="33" spans="2:6" ht="15">
      <c r="B33"/>
      <c r="C33"/>
      <c r="D33"/>
      <c r="E33"/>
      <c r="F33"/>
    </row>
    <row r="34" spans="2:6" ht="15">
      <c r="B34"/>
      <c r="C34"/>
      <c r="D34"/>
      <c r="E34"/>
      <c r="F34"/>
    </row>
    <row r="35" spans="2:6" ht="15">
      <c r="B35"/>
      <c r="C35"/>
      <c r="D35"/>
      <c r="E35"/>
      <c r="F35"/>
    </row>
    <row r="36" spans="2:6" ht="15">
      <c r="B36"/>
      <c r="C36"/>
      <c r="D36"/>
      <c r="E36"/>
      <c r="F36"/>
    </row>
    <row r="37" spans="2:6" ht="15">
      <c r="B37"/>
      <c r="C37"/>
      <c r="D37"/>
      <c r="E37"/>
      <c r="F37"/>
    </row>
    <row r="38" spans="2:6" ht="15">
      <c r="B38"/>
      <c r="C38"/>
      <c r="D38"/>
      <c r="E38"/>
      <c r="F38"/>
    </row>
    <row r="39" spans="2:6" ht="15">
      <c r="B39"/>
      <c r="C39"/>
      <c r="D39"/>
      <c r="E39"/>
      <c r="F39"/>
    </row>
    <row r="40" spans="2:6" ht="15">
      <c r="B40"/>
      <c r="C40"/>
      <c r="D40"/>
      <c r="E40"/>
      <c r="F40"/>
    </row>
    <row r="41" spans="2:6" ht="15">
      <c r="B41"/>
      <c r="C41"/>
      <c r="D41"/>
      <c r="E41"/>
      <c r="F41"/>
    </row>
    <row r="42" spans="2:6" ht="15">
      <c r="B42"/>
      <c r="C42"/>
      <c r="D42"/>
      <c r="E42"/>
      <c r="F42"/>
    </row>
    <row r="43" spans="2:6" ht="15">
      <c r="B43"/>
      <c r="C43"/>
      <c r="D43"/>
      <c r="E43"/>
      <c r="F43"/>
    </row>
    <row r="44" spans="2:6" ht="15">
      <c r="B44"/>
      <c r="C44"/>
      <c r="D44"/>
      <c r="E44"/>
      <c r="F44"/>
    </row>
    <row r="45" spans="2:6" ht="15">
      <c r="B45"/>
      <c r="C45"/>
      <c r="D45"/>
      <c r="E45"/>
      <c r="F45"/>
    </row>
    <row r="46" spans="2:6" ht="15">
      <c r="B46"/>
      <c r="C46"/>
      <c r="D46"/>
      <c r="E46"/>
      <c r="F46"/>
    </row>
    <row r="47" spans="2:6" ht="15">
      <c r="B47"/>
      <c r="C47"/>
      <c r="D47"/>
      <c r="E47"/>
      <c r="F47"/>
    </row>
    <row r="48" spans="2:6" ht="15">
      <c r="B48"/>
      <c r="C48"/>
      <c r="D48"/>
      <c r="E48"/>
      <c r="F48"/>
    </row>
    <row r="49" spans="2:6" ht="15">
      <c r="B49"/>
      <c r="C49"/>
      <c r="D49"/>
      <c r="E49"/>
      <c r="F49"/>
    </row>
    <row r="50" spans="2:6" ht="15">
      <c r="B50"/>
      <c r="C50"/>
      <c r="D50"/>
      <c r="E50"/>
      <c r="F50"/>
    </row>
    <row r="51" spans="2:6" ht="15">
      <c r="B51"/>
      <c r="C51"/>
      <c r="D51"/>
      <c r="E51"/>
      <c r="F51"/>
    </row>
    <row r="52" spans="2:6" ht="15">
      <c r="B52"/>
      <c r="C52"/>
      <c r="D52"/>
      <c r="E52"/>
      <c r="F52"/>
    </row>
    <row r="53" spans="2:6" ht="15">
      <c r="B53"/>
      <c r="C53"/>
      <c r="D53"/>
      <c r="E53"/>
      <c r="F53"/>
    </row>
    <row r="54" spans="2:6" ht="15">
      <c r="B54"/>
      <c r="C54"/>
      <c r="D54"/>
      <c r="E54"/>
      <c r="F54"/>
    </row>
    <row r="55" spans="2:6" ht="15">
      <c r="B55"/>
      <c r="C55"/>
      <c r="D55"/>
      <c r="E55"/>
      <c r="F55"/>
    </row>
    <row r="56" spans="2:6" ht="15">
      <c r="B56"/>
      <c r="C56"/>
      <c r="D56"/>
      <c r="E56"/>
      <c r="F56"/>
    </row>
    <row r="57" spans="2:6" ht="15">
      <c r="B57"/>
      <c r="C57"/>
      <c r="D57"/>
      <c r="E57"/>
      <c r="F57"/>
    </row>
    <row r="58" spans="2:6" ht="15">
      <c r="B58"/>
      <c r="C58"/>
      <c r="D58"/>
      <c r="E58"/>
      <c r="F58"/>
    </row>
    <row r="59" spans="2:6" ht="15">
      <c r="B59"/>
      <c r="C59"/>
      <c r="D59"/>
      <c r="E59"/>
      <c r="F59"/>
    </row>
    <row r="60" spans="2:6" ht="15">
      <c r="B60"/>
      <c r="C60"/>
      <c r="D60"/>
      <c r="E60"/>
      <c r="F60"/>
    </row>
    <row r="61" spans="2:6" ht="15">
      <c r="B61"/>
      <c r="C61"/>
      <c r="D61"/>
      <c r="E61"/>
      <c r="F61"/>
    </row>
    <row r="62" spans="2:6" ht="15">
      <c r="B62"/>
      <c r="C62"/>
      <c r="D62"/>
      <c r="E62"/>
      <c r="F62"/>
    </row>
    <row r="63" spans="2:6" ht="15">
      <c r="B63"/>
      <c r="C63"/>
      <c r="D63"/>
      <c r="E63"/>
      <c r="F63"/>
    </row>
    <row r="64" spans="2:6" ht="15">
      <c r="B64"/>
      <c r="C64"/>
      <c r="D64"/>
      <c r="E64"/>
      <c r="F64"/>
    </row>
    <row r="65" spans="2:6" ht="15">
      <c r="B65"/>
      <c r="C65"/>
      <c r="D65"/>
      <c r="E65"/>
      <c r="F65"/>
    </row>
    <row r="66" spans="2:6" ht="15">
      <c r="B66"/>
      <c r="C66"/>
      <c r="D66"/>
      <c r="E66"/>
      <c r="F66"/>
    </row>
    <row r="67" spans="2:6" ht="15">
      <c r="B67"/>
      <c r="C67"/>
      <c r="D67"/>
      <c r="E67"/>
      <c r="F67"/>
    </row>
    <row r="68" spans="2:6" ht="15">
      <c r="B68"/>
      <c r="C68"/>
      <c r="D68"/>
      <c r="E68"/>
      <c r="F68"/>
    </row>
    <row r="69" spans="2:6" ht="15">
      <c r="B69"/>
      <c r="C69"/>
      <c r="D69"/>
      <c r="E69"/>
      <c r="F69"/>
    </row>
    <row r="70" spans="2:6" ht="15">
      <c r="B70"/>
      <c r="C70"/>
      <c r="D70"/>
      <c r="E70"/>
      <c r="F70"/>
    </row>
    <row r="71" spans="2:6" ht="15">
      <c r="B71"/>
      <c r="C71"/>
      <c r="D71"/>
      <c r="E71"/>
      <c r="F71"/>
    </row>
    <row r="72" spans="2:6" ht="15">
      <c r="B72"/>
      <c r="C72"/>
      <c r="D72"/>
      <c r="E72"/>
      <c r="F72"/>
    </row>
    <row r="73" spans="2:6" ht="15">
      <c r="B73"/>
      <c r="C73"/>
      <c r="D73"/>
      <c r="E73"/>
      <c r="F73"/>
    </row>
    <row r="74" spans="2:6" ht="15">
      <c r="B74"/>
      <c r="C74"/>
      <c r="D74"/>
      <c r="E74"/>
      <c r="F74"/>
    </row>
    <row r="75" spans="2:6" ht="15">
      <c r="B75"/>
      <c r="C75"/>
      <c r="D75"/>
      <c r="E75"/>
      <c r="F75"/>
    </row>
    <row r="76" spans="2:6" ht="15">
      <c r="B76"/>
      <c r="C76"/>
      <c r="D76"/>
      <c r="E76"/>
      <c r="F76"/>
    </row>
    <row r="77" spans="2:6" ht="15">
      <c r="B77"/>
      <c r="C77"/>
      <c r="D77"/>
      <c r="E77"/>
      <c r="F77"/>
    </row>
    <row r="78" spans="2:6" ht="15">
      <c r="B78"/>
      <c r="C78"/>
      <c r="D78"/>
      <c r="E78"/>
      <c r="F78"/>
    </row>
    <row r="79" spans="2:6" ht="15">
      <c r="B79"/>
      <c r="C79"/>
      <c r="D79"/>
      <c r="E79"/>
      <c r="F79"/>
    </row>
    <row r="80" spans="2:6" ht="15">
      <c r="B80"/>
      <c r="C80"/>
      <c r="D80"/>
      <c r="E80"/>
      <c r="F80"/>
    </row>
    <row r="81" spans="2:6" ht="15">
      <c r="B81"/>
      <c r="C81"/>
      <c r="D81"/>
      <c r="E81"/>
      <c r="F81"/>
    </row>
    <row r="82" spans="2:6" ht="15">
      <c r="B82"/>
      <c r="C82"/>
      <c r="D82"/>
      <c r="E82"/>
      <c r="F82"/>
    </row>
    <row r="83" spans="2:6" ht="15">
      <c r="B83"/>
      <c r="C83"/>
      <c r="D83"/>
      <c r="E83"/>
      <c r="F83"/>
    </row>
    <row r="84" spans="2:6" ht="15">
      <c r="B84"/>
      <c r="C84"/>
      <c r="D84"/>
      <c r="E84"/>
      <c r="F84"/>
    </row>
    <row r="85" spans="2:6" ht="15">
      <c r="B85"/>
      <c r="C85"/>
      <c r="D85"/>
      <c r="E85"/>
      <c r="F85"/>
    </row>
    <row r="86" spans="2:6" ht="15">
      <c r="B86"/>
      <c r="C86"/>
      <c r="D86"/>
      <c r="E86"/>
      <c r="F86"/>
    </row>
    <row r="87" spans="2:6" ht="15">
      <c r="B87"/>
      <c r="C87"/>
      <c r="D87"/>
      <c r="E87"/>
      <c r="F87"/>
    </row>
    <row r="88" spans="2:6" ht="15">
      <c r="B88"/>
      <c r="C88"/>
      <c r="D88"/>
      <c r="E88"/>
      <c r="F88"/>
    </row>
    <row r="89" spans="2:6" ht="15">
      <c r="B89"/>
      <c r="C89"/>
      <c r="D89"/>
      <c r="E89"/>
      <c r="F89"/>
    </row>
    <row r="90" spans="2:6" ht="15">
      <c r="B90"/>
      <c r="C90"/>
      <c r="D90"/>
      <c r="E90"/>
      <c r="F90"/>
    </row>
    <row r="91" spans="2:6" ht="15">
      <c r="B91"/>
      <c r="C91"/>
      <c r="D91"/>
      <c r="E91"/>
      <c r="F91"/>
    </row>
    <row r="92" spans="2:6" ht="15">
      <c r="B92"/>
      <c r="C92"/>
      <c r="D92"/>
      <c r="E92"/>
      <c r="F92"/>
    </row>
    <row r="93" spans="2:6" ht="15">
      <c r="B93"/>
      <c r="C93"/>
      <c r="D93"/>
      <c r="E93"/>
      <c r="F93"/>
    </row>
    <row r="94" spans="2:6" ht="15">
      <c r="B94"/>
      <c r="C94"/>
      <c r="D94"/>
      <c r="E94"/>
      <c r="F94"/>
    </row>
    <row r="95" spans="2:6" ht="15">
      <c r="B95"/>
      <c r="C95"/>
      <c r="D95"/>
      <c r="E95"/>
      <c r="F95"/>
    </row>
    <row r="96" spans="2:6" ht="15">
      <c r="B96"/>
      <c r="C96"/>
      <c r="D96"/>
      <c r="E96"/>
      <c r="F96"/>
    </row>
    <row r="97" spans="2:6" ht="15">
      <c r="B97"/>
      <c r="C97"/>
      <c r="D97"/>
      <c r="E97"/>
      <c r="F97"/>
    </row>
    <row r="98" spans="2:6" ht="15">
      <c r="B98"/>
      <c r="C98"/>
      <c r="D98"/>
      <c r="E98"/>
      <c r="F98"/>
    </row>
    <row r="99" spans="2:6" ht="15">
      <c r="B99"/>
      <c r="C99"/>
      <c r="D99"/>
      <c r="E99"/>
      <c r="F99"/>
    </row>
    <row r="100" spans="2:6" ht="15">
      <c r="B100"/>
      <c r="C100"/>
      <c r="D100"/>
      <c r="E100"/>
      <c r="F100"/>
    </row>
    <row r="101" spans="2:6" ht="15">
      <c r="B101"/>
      <c r="C101"/>
      <c r="D101"/>
      <c r="E101"/>
      <c r="F101"/>
    </row>
    <row r="102" spans="2:6" ht="15">
      <c r="B102"/>
      <c r="C102"/>
      <c r="D102"/>
      <c r="E102"/>
      <c r="F102"/>
    </row>
    <row r="103" spans="2:6" ht="15">
      <c r="B103"/>
      <c r="C103"/>
      <c r="D103"/>
      <c r="E103"/>
      <c r="F103"/>
    </row>
    <row r="104" spans="2:6" ht="15">
      <c r="B104"/>
      <c r="C104"/>
      <c r="D104"/>
      <c r="E104"/>
      <c r="F104"/>
    </row>
    <row r="105" spans="2:6" ht="15">
      <c r="B105"/>
      <c r="C105"/>
      <c r="D105"/>
      <c r="E105"/>
      <c r="F105"/>
    </row>
    <row r="106" spans="2:6" ht="15">
      <c r="B106"/>
      <c r="C106"/>
      <c r="D106"/>
      <c r="E106"/>
      <c r="F106"/>
    </row>
    <row r="107" spans="2:6" ht="15">
      <c r="B107"/>
      <c r="C107"/>
      <c r="D107"/>
      <c r="E107"/>
      <c r="F107"/>
    </row>
    <row r="108" spans="2:6" ht="15">
      <c r="B108"/>
      <c r="C108"/>
      <c r="D108"/>
      <c r="E108"/>
      <c r="F108"/>
    </row>
    <row r="109" spans="2:6" ht="15">
      <c r="B109"/>
      <c r="C109"/>
      <c r="D109"/>
      <c r="E109"/>
      <c r="F109"/>
    </row>
    <row r="110" spans="2:6" ht="15">
      <c r="B110"/>
      <c r="C110"/>
      <c r="D110"/>
      <c r="E110"/>
      <c r="F110"/>
    </row>
    <row r="111" spans="2:6" ht="15">
      <c r="B111"/>
      <c r="C111"/>
      <c r="D111"/>
      <c r="E111"/>
      <c r="F111"/>
    </row>
    <row r="112" spans="2:6" ht="15">
      <c r="B112"/>
      <c r="C112"/>
      <c r="D112"/>
      <c r="E112"/>
      <c r="F112"/>
    </row>
    <row r="113" spans="1:10" ht="15">
      <c r="B113"/>
      <c r="C113"/>
      <c r="D113"/>
      <c r="E113"/>
      <c r="F113"/>
    </row>
    <row r="114" spans="1:10" ht="15">
      <c r="B114"/>
      <c r="C114"/>
      <c r="D114"/>
      <c r="E114"/>
      <c r="F114"/>
    </row>
    <row r="115" spans="1:10" ht="15">
      <c r="B115"/>
      <c r="C115"/>
      <c r="D115"/>
      <c r="E115"/>
      <c r="F115"/>
    </row>
    <row r="116" spans="1:10" ht="15">
      <c r="B116"/>
      <c r="C116"/>
      <c r="D116"/>
      <c r="E116"/>
      <c r="F116"/>
    </row>
    <row r="117" spans="1:10">
      <c r="B117"/>
    </row>
    <row r="118" spans="1:10">
      <c r="B118"/>
    </row>
    <row r="119" spans="1:10">
      <c r="B119"/>
    </row>
    <row r="120" spans="1:10">
      <c r="B120"/>
    </row>
    <row r="121" spans="1:10">
      <c r="B121"/>
    </row>
    <row r="122" spans="1:10">
      <c r="B122"/>
    </row>
    <row r="123" spans="1:10">
      <c r="B123"/>
    </row>
    <row r="124" spans="1:10">
      <c r="B124"/>
    </row>
    <row r="125" spans="1:10">
      <c r="B125"/>
    </row>
    <row r="126" spans="1:10">
      <c r="B126"/>
    </row>
    <row r="127" spans="1:10" s="76" customFormat="1">
      <c r="A127"/>
      <c r="B127"/>
      <c r="E127" s="72"/>
      <c r="F127" s="72"/>
      <c r="G127"/>
      <c r="H127"/>
      <c r="I127"/>
      <c r="J127"/>
    </row>
    <row r="128" spans="1:10" s="76" customFormat="1">
      <c r="A128"/>
      <c r="B128"/>
      <c r="E128" s="72"/>
      <c r="F128" s="72"/>
      <c r="G128"/>
      <c r="H128"/>
      <c r="I128"/>
      <c r="J128"/>
    </row>
    <row r="129" spans="1:10" s="76" customFormat="1">
      <c r="A129"/>
      <c r="B129"/>
      <c r="E129" s="72"/>
      <c r="F129" s="72"/>
      <c r="G129"/>
      <c r="H129"/>
      <c r="I129"/>
      <c r="J129"/>
    </row>
    <row r="130" spans="1:10" s="76" customFormat="1">
      <c r="A130"/>
      <c r="B130"/>
      <c r="E130" s="72"/>
      <c r="F130" s="72"/>
      <c r="G130"/>
      <c r="H130"/>
      <c r="I130"/>
      <c r="J130"/>
    </row>
    <row r="131" spans="1:10" s="76" customFormat="1">
      <c r="A131"/>
      <c r="B131"/>
      <c r="E131" s="72"/>
      <c r="F131" s="72"/>
      <c r="G131"/>
      <c r="H131"/>
      <c r="I131"/>
      <c r="J131"/>
    </row>
    <row r="132" spans="1:10" s="76" customFormat="1">
      <c r="A132"/>
      <c r="B132"/>
      <c r="E132" s="72"/>
      <c r="F132" s="72"/>
      <c r="G132"/>
      <c r="H132"/>
      <c r="I132"/>
      <c r="J132"/>
    </row>
    <row r="133" spans="1:10" s="76" customFormat="1">
      <c r="A133"/>
      <c r="B133"/>
      <c r="E133" s="72"/>
      <c r="F133" s="72"/>
      <c r="G133"/>
      <c r="H133"/>
      <c r="I133"/>
      <c r="J133"/>
    </row>
    <row r="134" spans="1:10" s="76" customFormat="1">
      <c r="A134"/>
      <c r="B134"/>
      <c r="E134" s="72"/>
      <c r="F134" s="72"/>
      <c r="G134"/>
      <c r="H134"/>
      <c r="I134"/>
      <c r="J134"/>
    </row>
    <row r="135" spans="1:10" s="76" customFormat="1">
      <c r="A135"/>
      <c r="B135"/>
      <c r="E135" s="72"/>
      <c r="F135" s="72"/>
      <c r="G135"/>
      <c r="H135"/>
      <c r="I135"/>
      <c r="J135"/>
    </row>
    <row r="136" spans="1:10" s="76" customFormat="1">
      <c r="A136"/>
      <c r="B136"/>
      <c r="E136" s="72"/>
      <c r="F136" s="72"/>
      <c r="G136"/>
      <c r="H136"/>
      <c r="I136"/>
      <c r="J136"/>
    </row>
    <row r="137" spans="1:10" s="76" customFormat="1">
      <c r="A137"/>
      <c r="B137"/>
      <c r="E137" s="72"/>
      <c r="F137" s="72"/>
      <c r="G137"/>
      <c r="H137"/>
      <c r="I137"/>
      <c r="J137"/>
    </row>
    <row r="138" spans="1:10" s="76" customFormat="1">
      <c r="A138"/>
      <c r="B138"/>
      <c r="E138" s="72"/>
      <c r="F138" s="72"/>
      <c r="G138"/>
      <c r="H138"/>
      <c r="I138"/>
      <c r="J138"/>
    </row>
    <row r="139" spans="1:10" s="76" customFormat="1">
      <c r="A139"/>
      <c r="B139"/>
      <c r="E139" s="72"/>
      <c r="F139" s="72"/>
      <c r="G139"/>
      <c r="H139"/>
      <c r="I139"/>
      <c r="J139"/>
    </row>
    <row r="140" spans="1:10" s="76" customFormat="1">
      <c r="A140"/>
      <c r="B140"/>
      <c r="E140" s="72"/>
      <c r="F140" s="72"/>
      <c r="G140"/>
      <c r="H140"/>
      <c r="I140"/>
      <c r="J140"/>
    </row>
    <row r="141" spans="1:10" s="76" customFormat="1">
      <c r="A141"/>
      <c r="B141"/>
      <c r="E141" s="72"/>
      <c r="F141" s="72"/>
      <c r="G141"/>
      <c r="H141"/>
      <c r="I141"/>
      <c r="J141"/>
    </row>
    <row r="142" spans="1:10" s="76" customFormat="1">
      <c r="A142"/>
      <c r="B142"/>
      <c r="E142" s="72"/>
      <c r="F142" s="72"/>
      <c r="G142"/>
      <c r="H142"/>
      <c r="I142"/>
      <c r="J142"/>
    </row>
    <row r="143" spans="1:10" s="76" customFormat="1">
      <c r="A143"/>
      <c r="B143"/>
      <c r="E143" s="72"/>
      <c r="F143" s="72"/>
      <c r="G143"/>
      <c r="H143"/>
      <c r="I143"/>
      <c r="J143"/>
    </row>
    <row r="144" spans="1:10" s="76" customFormat="1">
      <c r="A144"/>
      <c r="B144"/>
      <c r="E144" s="72"/>
      <c r="F144" s="72"/>
      <c r="G144"/>
      <c r="H144"/>
      <c r="I144"/>
      <c r="J144"/>
    </row>
    <row r="145" spans="1:10" s="76" customFormat="1">
      <c r="A145"/>
      <c r="B145"/>
      <c r="E145" s="72"/>
      <c r="F145" s="72"/>
      <c r="G145"/>
      <c r="H145"/>
      <c r="I145"/>
      <c r="J145"/>
    </row>
    <row r="146" spans="1:10" s="76" customFormat="1">
      <c r="A146"/>
      <c r="B146"/>
      <c r="E146" s="72"/>
      <c r="F146" s="72"/>
      <c r="G146"/>
      <c r="H146"/>
      <c r="I146"/>
      <c r="J146"/>
    </row>
    <row r="147" spans="1:10" s="76" customFormat="1">
      <c r="A147"/>
      <c r="B147"/>
      <c r="E147" s="72"/>
      <c r="F147" s="72"/>
      <c r="G147"/>
      <c r="H147"/>
      <c r="I147"/>
      <c r="J147"/>
    </row>
    <row r="148" spans="1:10" s="76" customFormat="1">
      <c r="A148"/>
      <c r="B148"/>
      <c r="E148" s="72"/>
      <c r="F148" s="72"/>
      <c r="G148"/>
      <c r="H148"/>
      <c r="I148"/>
      <c r="J148"/>
    </row>
    <row r="149" spans="1:10" s="76" customFormat="1">
      <c r="A149"/>
      <c r="B149"/>
      <c r="E149" s="72"/>
      <c r="F149" s="72"/>
      <c r="G149"/>
      <c r="H149"/>
      <c r="I149"/>
      <c r="J149"/>
    </row>
    <row r="150" spans="1:10" s="76" customFormat="1">
      <c r="A150"/>
      <c r="B150"/>
      <c r="E150" s="72"/>
      <c r="F150" s="72"/>
      <c r="G150"/>
      <c r="H150"/>
      <c r="I150"/>
      <c r="J150"/>
    </row>
    <row r="151" spans="1:10" s="76" customFormat="1">
      <c r="A151"/>
      <c r="B151"/>
      <c r="E151" s="72"/>
      <c r="F151" s="72"/>
      <c r="G151"/>
      <c r="H151"/>
      <c r="I151"/>
      <c r="J151"/>
    </row>
    <row r="152" spans="1:10" s="76" customFormat="1">
      <c r="A152"/>
      <c r="B152"/>
      <c r="E152" s="72"/>
      <c r="F152" s="72"/>
      <c r="G152"/>
      <c r="H152"/>
      <c r="I152"/>
      <c r="J152"/>
    </row>
    <row r="153" spans="1:10" s="76" customFormat="1">
      <c r="A153"/>
      <c r="B153"/>
      <c r="E153" s="72"/>
      <c r="F153" s="72"/>
      <c r="G153"/>
      <c r="H153"/>
      <c r="I153"/>
      <c r="J153"/>
    </row>
    <row r="154" spans="1:10" s="76" customFormat="1">
      <c r="A154"/>
      <c r="B154"/>
      <c r="E154" s="72"/>
      <c r="F154" s="72"/>
      <c r="G154"/>
      <c r="H154"/>
      <c r="I154"/>
      <c r="J154"/>
    </row>
    <row r="155" spans="1:10" s="76" customFormat="1">
      <c r="A155"/>
      <c r="B155"/>
      <c r="E155" s="72"/>
      <c r="F155" s="72"/>
      <c r="G155"/>
      <c r="H155"/>
      <c r="I155"/>
      <c r="J155"/>
    </row>
    <row r="156" spans="1:10" s="76" customFormat="1">
      <c r="A156"/>
      <c r="B156"/>
      <c r="E156" s="72"/>
      <c r="F156" s="72"/>
      <c r="G156"/>
      <c r="H156"/>
      <c r="I156"/>
      <c r="J156"/>
    </row>
    <row r="157" spans="1:10" s="76" customFormat="1">
      <c r="A157"/>
      <c r="B157"/>
      <c r="E157" s="72"/>
      <c r="F157" s="72"/>
      <c r="G157"/>
      <c r="H157"/>
      <c r="I157"/>
      <c r="J157"/>
    </row>
    <row r="158" spans="1:10" s="76" customFormat="1">
      <c r="A158"/>
      <c r="B158"/>
      <c r="E158" s="72"/>
      <c r="F158" s="72"/>
      <c r="G158"/>
      <c r="H158"/>
      <c r="I158"/>
      <c r="J158"/>
    </row>
    <row r="159" spans="1:10" s="76" customFormat="1">
      <c r="A159"/>
      <c r="B159"/>
      <c r="E159" s="72"/>
      <c r="F159" s="72"/>
      <c r="G159"/>
      <c r="H159"/>
      <c r="I159"/>
      <c r="J159"/>
    </row>
    <row r="160" spans="1:10" s="76" customFormat="1">
      <c r="A160"/>
      <c r="B160"/>
      <c r="E160" s="72"/>
      <c r="F160" s="72"/>
      <c r="G160"/>
      <c r="H160"/>
      <c r="I160"/>
      <c r="J160"/>
    </row>
    <row r="161" spans="1:10" s="76" customFormat="1">
      <c r="A161"/>
      <c r="B161"/>
      <c r="E161" s="72"/>
      <c r="F161" s="72"/>
      <c r="G161"/>
      <c r="H161"/>
      <c r="I161"/>
      <c r="J161"/>
    </row>
    <row r="162" spans="1:10" s="76" customFormat="1">
      <c r="A162"/>
      <c r="B162"/>
      <c r="E162" s="72"/>
      <c r="F162" s="72"/>
      <c r="G162"/>
      <c r="H162"/>
      <c r="I162"/>
      <c r="J162"/>
    </row>
    <row r="163" spans="1:10" s="76" customFormat="1">
      <c r="A163"/>
      <c r="B163"/>
      <c r="E163" s="72"/>
      <c r="F163" s="72"/>
      <c r="G163"/>
      <c r="H163"/>
      <c r="I163"/>
      <c r="J163"/>
    </row>
    <row r="164" spans="1:10" s="76" customFormat="1">
      <c r="A164"/>
      <c r="B164"/>
      <c r="E164" s="72"/>
      <c r="F164" s="72"/>
      <c r="G164"/>
      <c r="H164"/>
      <c r="I164"/>
      <c r="J164"/>
    </row>
    <row r="165" spans="1:10" s="76" customFormat="1">
      <c r="A165"/>
      <c r="B165"/>
      <c r="E165" s="72"/>
      <c r="F165" s="72"/>
      <c r="G165"/>
      <c r="H165"/>
      <c r="I165"/>
      <c r="J165"/>
    </row>
    <row r="166" spans="1:10" s="76" customFormat="1">
      <c r="A166"/>
      <c r="B166"/>
      <c r="E166" s="72"/>
      <c r="F166" s="72"/>
      <c r="G166"/>
      <c r="H166"/>
      <c r="I166"/>
      <c r="J166"/>
    </row>
    <row r="167" spans="1:10" s="76" customFormat="1">
      <c r="A167"/>
      <c r="B167"/>
      <c r="E167" s="72"/>
      <c r="F167" s="72"/>
      <c r="G167"/>
      <c r="H167"/>
      <c r="I167"/>
      <c r="J167"/>
    </row>
    <row r="168" spans="1:10" s="76" customFormat="1">
      <c r="A168"/>
      <c r="B168"/>
      <c r="E168" s="72"/>
      <c r="F168" s="72"/>
      <c r="G168"/>
      <c r="H168"/>
      <c r="I168"/>
      <c r="J168"/>
    </row>
    <row r="169" spans="1:10" s="76" customFormat="1">
      <c r="A169"/>
      <c r="B169"/>
      <c r="E169" s="72"/>
      <c r="F169" s="72"/>
      <c r="G169"/>
      <c r="H169"/>
      <c r="I169"/>
      <c r="J169"/>
    </row>
    <row r="170" spans="1:10" s="76" customFormat="1">
      <c r="A170"/>
      <c r="B170"/>
      <c r="E170" s="72"/>
      <c r="F170" s="72"/>
      <c r="G170"/>
      <c r="H170"/>
      <c r="I170"/>
      <c r="J170"/>
    </row>
    <row r="171" spans="1:10" s="76" customFormat="1">
      <c r="A171"/>
      <c r="B171"/>
      <c r="E171" s="72"/>
      <c r="F171" s="72"/>
      <c r="G171"/>
      <c r="H171"/>
      <c r="I171"/>
      <c r="J171"/>
    </row>
    <row r="172" spans="1:10" s="76" customFormat="1">
      <c r="A172"/>
      <c r="B172"/>
      <c r="E172" s="72"/>
      <c r="F172" s="72"/>
      <c r="G172"/>
      <c r="H172"/>
      <c r="I172"/>
      <c r="J172"/>
    </row>
    <row r="173" spans="1:10" s="76" customFormat="1">
      <c r="A173"/>
      <c r="B173"/>
      <c r="E173" s="72"/>
      <c r="F173" s="72"/>
      <c r="G173"/>
      <c r="H173"/>
      <c r="I173"/>
      <c r="J173"/>
    </row>
    <row r="174" spans="1:10" s="76" customFormat="1">
      <c r="A174"/>
      <c r="B174"/>
      <c r="E174" s="72"/>
      <c r="F174" s="72"/>
      <c r="G174"/>
      <c r="H174"/>
      <c r="I174"/>
      <c r="J174"/>
    </row>
    <row r="175" spans="1:10" s="76" customFormat="1">
      <c r="A175"/>
      <c r="B175"/>
      <c r="E175" s="72"/>
      <c r="F175" s="72"/>
      <c r="G175"/>
      <c r="H175"/>
      <c r="I175"/>
      <c r="J175"/>
    </row>
    <row r="176" spans="1:10" s="76" customFormat="1">
      <c r="A176"/>
      <c r="B176"/>
      <c r="E176" s="72"/>
      <c r="F176" s="72"/>
      <c r="G176"/>
      <c r="H176"/>
      <c r="I176"/>
      <c r="J176"/>
    </row>
    <row r="177" spans="1:10" s="76" customFormat="1">
      <c r="A177"/>
      <c r="B177"/>
      <c r="E177" s="72"/>
      <c r="F177" s="72"/>
      <c r="G177"/>
      <c r="H177"/>
      <c r="I177"/>
      <c r="J177"/>
    </row>
    <row r="178" spans="1:10" s="76" customFormat="1">
      <c r="A178"/>
      <c r="B178"/>
      <c r="E178" s="72"/>
      <c r="F178" s="72"/>
      <c r="G178"/>
      <c r="H178"/>
      <c r="I178"/>
      <c r="J178"/>
    </row>
    <row r="179" spans="1:10" s="76" customFormat="1">
      <c r="A179"/>
      <c r="B179"/>
      <c r="E179" s="72"/>
      <c r="F179" s="72"/>
      <c r="G179"/>
      <c r="H179"/>
      <c r="I179"/>
      <c r="J179"/>
    </row>
    <row r="180" spans="1:10" s="76" customFormat="1">
      <c r="A180"/>
      <c r="B180"/>
      <c r="E180" s="72"/>
      <c r="F180" s="72"/>
      <c r="G180"/>
      <c r="H180"/>
      <c r="I180"/>
      <c r="J180"/>
    </row>
    <row r="181" spans="1:10" s="76" customFormat="1">
      <c r="A181"/>
      <c r="B181"/>
      <c r="E181" s="72"/>
      <c r="F181" s="72"/>
      <c r="G181"/>
      <c r="H181"/>
      <c r="I181"/>
      <c r="J181"/>
    </row>
    <row r="182" spans="1:10" s="76" customFormat="1">
      <c r="A182"/>
      <c r="B182"/>
      <c r="E182" s="72"/>
      <c r="F182" s="72"/>
      <c r="G182"/>
      <c r="H182"/>
      <c r="I182"/>
      <c r="J182"/>
    </row>
    <row r="183" spans="1:10" s="76" customFormat="1">
      <c r="A183"/>
      <c r="B183"/>
      <c r="E183" s="72"/>
      <c r="F183" s="72"/>
      <c r="G183"/>
      <c r="H183"/>
      <c r="I183"/>
      <c r="J183"/>
    </row>
    <row r="184" spans="1:10" s="76" customFormat="1">
      <c r="A184"/>
      <c r="B184"/>
      <c r="E184" s="72"/>
      <c r="F184" s="72"/>
      <c r="G184"/>
      <c r="H184"/>
      <c r="I184"/>
      <c r="J184"/>
    </row>
    <row r="185" spans="1:10" s="76" customFormat="1">
      <c r="A185"/>
      <c r="B185"/>
      <c r="E185" s="72"/>
      <c r="F185" s="72"/>
      <c r="G185"/>
      <c r="H185"/>
      <c r="I185"/>
      <c r="J185"/>
    </row>
    <row r="186" spans="1:10" s="76" customFormat="1">
      <c r="A186"/>
      <c r="B186"/>
      <c r="E186" s="72"/>
      <c r="F186" s="72"/>
      <c r="G186"/>
      <c r="H186"/>
      <c r="I186"/>
      <c r="J186"/>
    </row>
    <row r="187" spans="1:10" s="76" customFormat="1">
      <c r="A187"/>
      <c r="B187"/>
      <c r="E187" s="72"/>
      <c r="F187" s="72"/>
      <c r="G187"/>
      <c r="H187"/>
      <c r="I187"/>
      <c r="J187"/>
    </row>
    <row r="188" spans="1:10" s="76" customFormat="1">
      <c r="A188"/>
      <c r="B188"/>
      <c r="E188" s="72"/>
      <c r="F188" s="72"/>
      <c r="G188"/>
      <c r="H188"/>
      <c r="I188"/>
      <c r="J188"/>
    </row>
    <row r="189" spans="1:10" s="76" customFormat="1">
      <c r="A189"/>
      <c r="B189"/>
      <c r="E189" s="72"/>
      <c r="F189" s="72"/>
      <c r="G189"/>
      <c r="H189"/>
      <c r="I189"/>
      <c r="J189"/>
    </row>
    <row r="190" spans="1:10" s="76" customFormat="1">
      <c r="A190"/>
      <c r="B190"/>
      <c r="E190" s="72"/>
      <c r="F190" s="72"/>
      <c r="G190"/>
      <c r="H190"/>
      <c r="I190"/>
      <c r="J190"/>
    </row>
    <row r="191" spans="1:10" s="76" customFormat="1">
      <c r="A191"/>
      <c r="B191"/>
      <c r="E191" s="72"/>
      <c r="F191" s="72"/>
      <c r="G191"/>
      <c r="H191"/>
      <c r="I191"/>
      <c r="J191"/>
    </row>
    <row r="192" spans="1:10" s="76" customFormat="1">
      <c r="A192"/>
      <c r="B192"/>
      <c r="E192" s="72"/>
      <c r="F192" s="72"/>
      <c r="G192"/>
      <c r="H192"/>
      <c r="I192"/>
      <c r="J192"/>
    </row>
    <row r="193" spans="1:10" s="76" customFormat="1">
      <c r="A193"/>
      <c r="B193"/>
      <c r="E193" s="72"/>
      <c r="F193" s="72"/>
      <c r="G193"/>
      <c r="H193"/>
      <c r="I193"/>
      <c r="J193"/>
    </row>
    <row r="194" spans="1:10" s="76" customFormat="1">
      <c r="A194"/>
      <c r="B194"/>
      <c r="E194" s="72"/>
      <c r="F194" s="72"/>
      <c r="G194"/>
      <c r="H194"/>
      <c r="I194"/>
      <c r="J194"/>
    </row>
    <row r="195" spans="1:10" s="76" customFormat="1">
      <c r="A195"/>
      <c r="B195"/>
      <c r="E195" s="72"/>
      <c r="F195" s="72"/>
      <c r="G195"/>
      <c r="H195"/>
      <c r="I195"/>
      <c r="J195"/>
    </row>
    <row r="196" spans="1:10" s="76" customFormat="1">
      <c r="A196"/>
      <c r="B196"/>
      <c r="E196" s="72"/>
      <c r="F196" s="72"/>
      <c r="G196"/>
      <c r="H196"/>
      <c r="I196"/>
      <c r="J196"/>
    </row>
    <row r="197" spans="1:10" s="76" customFormat="1">
      <c r="A197"/>
      <c r="B197"/>
      <c r="E197" s="72"/>
      <c r="F197" s="72"/>
      <c r="G197"/>
      <c r="H197"/>
      <c r="I197"/>
      <c r="J197"/>
    </row>
    <row r="198" spans="1:10" s="76" customFormat="1">
      <c r="A198"/>
      <c r="B198"/>
      <c r="E198" s="72"/>
      <c r="F198" s="72"/>
      <c r="G198"/>
      <c r="H198"/>
      <c r="I198"/>
      <c r="J198"/>
    </row>
    <row r="199" spans="1:10" s="76" customFormat="1">
      <c r="A199"/>
      <c r="B199"/>
      <c r="E199" s="72"/>
      <c r="F199" s="72"/>
      <c r="G199"/>
      <c r="H199"/>
      <c r="I199"/>
      <c r="J199"/>
    </row>
    <row r="200" spans="1:10" s="76" customFormat="1">
      <c r="A200"/>
      <c r="B200"/>
      <c r="E200" s="72"/>
      <c r="F200" s="72"/>
      <c r="G200"/>
      <c r="H200"/>
      <c r="I200"/>
      <c r="J200"/>
    </row>
    <row r="201" spans="1:10" s="76" customFormat="1">
      <c r="A201"/>
      <c r="B201"/>
      <c r="E201" s="72"/>
      <c r="F201" s="72"/>
      <c r="G201"/>
      <c r="H201"/>
      <c r="I201"/>
      <c r="J201"/>
    </row>
    <row r="202" spans="1:10" s="76" customFormat="1">
      <c r="A202"/>
      <c r="B202"/>
      <c r="E202" s="72"/>
      <c r="F202" s="72"/>
      <c r="G202"/>
      <c r="H202"/>
      <c r="I202"/>
      <c r="J202"/>
    </row>
    <row r="203" spans="1:10" s="76" customFormat="1">
      <c r="A203"/>
      <c r="B203"/>
      <c r="E203" s="72"/>
      <c r="F203" s="72"/>
      <c r="G203"/>
      <c r="H203"/>
      <c r="I203"/>
      <c r="J203"/>
    </row>
    <row r="204" spans="1:10" s="76" customFormat="1">
      <c r="A204"/>
      <c r="B204"/>
      <c r="E204" s="72"/>
      <c r="F204" s="72"/>
      <c r="G204"/>
      <c r="H204"/>
      <c r="I204"/>
      <c r="J204"/>
    </row>
    <row r="205" spans="1:10" s="76" customFormat="1">
      <c r="A205"/>
      <c r="B205"/>
      <c r="E205" s="72"/>
      <c r="F205" s="72"/>
      <c r="G205"/>
      <c r="H205"/>
      <c r="I205"/>
      <c r="J205"/>
    </row>
    <row r="206" spans="1:10" s="76" customFormat="1">
      <c r="A206"/>
      <c r="B206"/>
      <c r="E206" s="72"/>
      <c r="F206" s="72"/>
      <c r="G206"/>
      <c r="H206"/>
      <c r="I206"/>
      <c r="J206"/>
    </row>
    <row r="207" spans="1:10" s="76" customFormat="1">
      <c r="A207"/>
      <c r="B207"/>
      <c r="E207" s="72"/>
      <c r="F207" s="72"/>
      <c r="G207"/>
      <c r="H207"/>
      <c r="I207"/>
      <c r="J207"/>
    </row>
    <row r="208" spans="1:10" s="76" customFormat="1">
      <c r="A208"/>
      <c r="B208"/>
      <c r="E208" s="72"/>
      <c r="F208" s="72"/>
      <c r="G208"/>
      <c r="H208"/>
      <c r="I208"/>
      <c r="J208"/>
    </row>
    <row r="209" spans="1:10" s="76" customFormat="1">
      <c r="A209"/>
      <c r="B209"/>
      <c r="E209" s="72"/>
      <c r="F209" s="72"/>
      <c r="G209"/>
      <c r="H209"/>
      <c r="I209"/>
      <c r="J209"/>
    </row>
    <row r="210" spans="1:10" s="76" customFormat="1">
      <c r="A210"/>
      <c r="B210"/>
      <c r="E210" s="72"/>
      <c r="F210" s="72"/>
      <c r="G210"/>
      <c r="H210"/>
      <c r="I210"/>
      <c r="J210"/>
    </row>
    <row r="211" spans="1:10" s="76" customFormat="1">
      <c r="A211"/>
      <c r="B211"/>
      <c r="E211" s="72"/>
      <c r="F211" s="72"/>
      <c r="G211"/>
      <c r="H211"/>
      <c r="I211"/>
      <c r="J211"/>
    </row>
    <row r="212" spans="1:10" s="76" customFormat="1">
      <c r="A212"/>
      <c r="B212"/>
      <c r="E212" s="72"/>
      <c r="F212" s="72"/>
      <c r="G212"/>
      <c r="H212"/>
      <c r="I212"/>
      <c r="J212"/>
    </row>
    <row r="213" spans="1:10" s="76" customFormat="1">
      <c r="A213"/>
      <c r="B213"/>
      <c r="E213" s="72"/>
      <c r="F213" s="72"/>
      <c r="G213"/>
      <c r="H213"/>
      <c r="I213"/>
      <c r="J213"/>
    </row>
    <row r="214" spans="1:10" s="76" customFormat="1">
      <c r="A214"/>
      <c r="B214"/>
      <c r="E214" s="72"/>
      <c r="F214" s="72"/>
      <c r="G214"/>
      <c r="H214"/>
      <c r="I214"/>
      <c r="J214"/>
    </row>
    <row r="215" spans="1:10" s="76" customFormat="1">
      <c r="A215"/>
      <c r="B215"/>
      <c r="E215" s="72"/>
      <c r="F215" s="72"/>
      <c r="G215"/>
      <c r="H215"/>
      <c r="I215"/>
      <c r="J215"/>
    </row>
    <row r="216" spans="1:10" s="76" customFormat="1">
      <c r="A216"/>
      <c r="B216"/>
      <c r="E216" s="72"/>
      <c r="F216" s="72"/>
      <c r="G216"/>
      <c r="H216"/>
      <c r="I216"/>
      <c r="J216"/>
    </row>
    <row r="217" spans="1:10" s="76" customFormat="1">
      <c r="A217"/>
      <c r="B217"/>
      <c r="E217" s="72"/>
      <c r="F217" s="72"/>
      <c r="G217"/>
      <c r="H217"/>
      <c r="I217"/>
      <c r="J217"/>
    </row>
    <row r="218" spans="1:10" s="76" customFormat="1">
      <c r="A218"/>
      <c r="B218"/>
      <c r="E218" s="72"/>
      <c r="F218" s="72"/>
      <c r="G218"/>
      <c r="H218"/>
      <c r="I218"/>
      <c r="J218"/>
    </row>
    <row r="219" spans="1:10" s="76" customFormat="1">
      <c r="A219"/>
      <c r="B219"/>
      <c r="E219" s="72"/>
      <c r="F219" s="72"/>
      <c r="G219"/>
      <c r="H219"/>
      <c r="I219"/>
      <c r="J219"/>
    </row>
    <row r="220" spans="1:10" s="76" customFormat="1">
      <c r="A220"/>
      <c r="B220"/>
      <c r="E220" s="72"/>
      <c r="F220" s="72"/>
      <c r="G220"/>
      <c r="H220"/>
      <c r="I220"/>
      <c r="J220"/>
    </row>
    <row r="221" spans="1:10" s="76" customFormat="1">
      <c r="A221"/>
      <c r="B221"/>
      <c r="E221" s="72"/>
      <c r="F221" s="72"/>
      <c r="G221"/>
      <c r="H221"/>
      <c r="I221"/>
      <c r="J221"/>
    </row>
    <row r="222" spans="1:10" s="76" customFormat="1">
      <c r="A222"/>
      <c r="B222"/>
      <c r="E222" s="72"/>
      <c r="F222" s="72"/>
      <c r="G222"/>
      <c r="H222"/>
      <c r="I222"/>
      <c r="J222"/>
    </row>
    <row r="223" spans="1:10" s="76" customFormat="1">
      <c r="A223"/>
      <c r="B223"/>
      <c r="E223" s="72"/>
      <c r="F223" s="72"/>
      <c r="G223"/>
      <c r="H223"/>
      <c r="I223"/>
      <c r="J223"/>
    </row>
    <row r="224" spans="1:10" s="76" customFormat="1">
      <c r="A224"/>
      <c r="B224"/>
      <c r="E224" s="72"/>
      <c r="F224" s="72"/>
      <c r="G224"/>
      <c r="H224"/>
      <c r="I224"/>
      <c r="J224"/>
    </row>
    <row r="225" spans="1:10" s="76" customFormat="1">
      <c r="A225"/>
      <c r="B225"/>
      <c r="E225" s="72"/>
      <c r="F225" s="72"/>
      <c r="G225"/>
      <c r="H225"/>
      <c r="I225"/>
      <c r="J225"/>
    </row>
    <row r="226" spans="1:10" s="76" customFormat="1">
      <c r="A226"/>
      <c r="B226"/>
      <c r="E226" s="72"/>
      <c r="F226" s="72"/>
      <c r="G226"/>
      <c r="H226"/>
      <c r="I226"/>
      <c r="J226"/>
    </row>
    <row r="227" spans="1:10" s="76" customFormat="1">
      <c r="A227"/>
      <c r="B227"/>
      <c r="E227" s="72"/>
      <c r="F227" s="72"/>
      <c r="G227"/>
      <c r="H227"/>
      <c r="I227"/>
      <c r="J227"/>
    </row>
    <row r="228" spans="1:10" s="76" customFormat="1">
      <c r="A228"/>
      <c r="B228"/>
      <c r="E228" s="72"/>
      <c r="F228" s="72"/>
      <c r="G228"/>
      <c r="H228"/>
      <c r="I228"/>
      <c r="J228"/>
    </row>
    <row r="229" spans="1:10" s="76" customFormat="1">
      <c r="A229"/>
      <c r="B229"/>
      <c r="E229" s="72"/>
      <c r="F229" s="72"/>
      <c r="G229"/>
      <c r="H229"/>
      <c r="I229"/>
      <c r="J229"/>
    </row>
    <row r="230" spans="1:10" s="76" customFormat="1">
      <c r="A230"/>
      <c r="B230"/>
      <c r="E230" s="72"/>
      <c r="F230" s="72"/>
      <c r="G230"/>
      <c r="H230"/>
      <c r="I230"/>
      <c r="J230"/>
    </row>
    <row r="231" spans="1:10" s="76" customFormat="1">
      <c r="A231"/>
      <c r="B231"/>
      <c r="E231" s="72"/>
      <c r="F231" s="72"/>
      <c r="G231"/>
      <c r="H231"/>
      <c r="I231"/>
      <c r="J231"/>
    </row>
    <row r="232" spans="1:10" s="76" customFormat="1">
      <c r="A232"/>
      <c r="B232"/>
      <c r="E232" s="72"/>
      <c r="F232" s="72"/>
      <c r="G232"/>
      <c r="H232"/>
      <c r="I232"/>
      <c r="J232"/>
    </row>
    <row r="233" spans="1:10" s="76" customFormat="1">
      <c r="A233"/>
      <c r="B233"/>
      <c r="E233" s="72"/>
      <c r="F233" s="72"/>
      <c r="G233"/>
      <c r="H233"/>
      <c r="I233"/>
      <c r="J233"/>
    </row>
    <row r="234" spans="1:10" s="76" customFormat="1">
      <c r="A234"/>
      <c r="B234"/>
      <c r="E234" s="72"/>
      <c r="F234" s="72"/>
      <c r="G234"/>
      <c r="H234"/>
      <c r="I234"/>
      <c r="J234"/>
    </row>
    <row r="235" spans="1:10" s="76" customFormat="1">
      <c r="A235"/>
      <c r="B235"/>
      <c r="E235" s="72"/>
      <c r="F235" s="72"/>
      <c r="G235"/>
      <c r="H235"/>
      <c r="I235"/>
      <c r="J235"/>
    </row>
    <row r="236" spans="1:10" s="76" customFormat="1">
      <c r="A236"/>
      <c r="B236"/>
      <c r="E236" s="72"/>
      <c r="F236" s="72"/>
      <c r="G236"/>
      <c r="H236"/>
      <c r="I236"/>
      <c r="J236"/>
    </row>
    <row r="237" spans="1:10" s="76" customFormat="1">
      <c r="A237"/>
      <c r="B237"/>
      <c r="E237" s="72"/>
      <c r="F237" s="72"/>
      <c r="G237"/>
      <c r="H237"/>
      <c r="I237"/>
      <c r="J237"/>
    </row>
    <row r="238" spans="1:10" s="76" customFormat="1">
      <c r="A238"/>
      <c r="B238"/>
      <c r="E238" s="72"/>
      <c r="F238" s="72"/>
      <c r="G238"/>
      <c r="H238"/>
      <c r="I238"/>
      <c r="J238"/>
    </row>
    <row r="239" spans="1:10" s="76" customFormat="1">
      <c r="A239"/>
      <c r="B239"/>
      <c r="E239" s="72"/>
      <c r="F239" s="72"/>
      <c r="G239"/>
      <c r="H239"/>
      <c r="I239"/>
      <c r="J239"/>
    </row>
    <row r="240" spans="1:10" s="76" customFormat="1">
      <c r="A240"/>
      <c r="B240"/>
      <c r="E240" s="72"/>
      <c r="F240" s="72"/>
      <c r="G240"/>
      <c r="H240"/>
      <c r="I240"/>
      <c r="J240"/>
    </row>
    <row r="241" spans="1:10" s="76" customFormat="1">
      <c r="A241"/>
      <c r="B241"/>
      <c r="E241" s="72"/>
      <c r="F241" s="72"/>
      <c r="G241"/>
      <c r="H241"/>
      <c r="I241"/>
      <c r="J241"/>
    </row>
    <row r="242" spans="1:10" s="76" customFormat="1">
      <c r="A242"/>
      <c r="B242"/>
      <c r="E242" s="72"/>
      <c r="F242" s="72"/>
      <c r="G242"/>
      <c r="H242"/>
      <c r="I242"/>
      <c r="J242"/>
    </row>
    <row r="243" spans="1:10" s="76" customFormat="1">
      <c r="A243"/>
      <c r="B243"/>
      <c r="E243" s="72"/>
      <c r="F243" s="72"/>
      <c r="G243"/>
      <c r="H243"/>
      <c r="I243"/>
      <c r="J243"/>
    </row>
    <row r="244" spans="1:10" s="76" customFormat="1">
      <c r="A244"/>
      <c r="B244"/>
      <c r="E244" s="72"/>
      <c r="F244" s="72"/>
      <c r="G244"/>
      <c r="H244"/>
      <c r="I244"/>
      <c r="J244"/>
    </row>
    <row r="245" spans="1:10" s="76" customFormat="1">
      <c r="A245"/>
      <c r="B245"/>
      <c r="E245" s="72"/>
      <c r="F245" s="72"/>
      <c r="G245"/>
      <c r="H245"/>
      <c r="I245"/>
      <c r="J245"/>
    </row>
    <row r="246" spans="1:10" s="76" customFormat="1">
      <c r="A246"/>
      <c r="B246"/>
      <c r="E246" s="72"/>
      <c r="F246" s="72"/>
      <c r="G246"/>
      <c r="H246"/>
      <c r="I246"/>
      <c r="J246"/>
    </row>
    <row r="247" spans="1:10" s="76" customFormat="1">
      <c r="A247"/>
      <c r="B247"/>
      <c r="E247" s="72"/>
      <c r="F247" s="72"/>
      <c r="G247"/>
      <c r="H247"/>
      <c r="I247"/>
      <c r="J247"/>
    </row>
    <row r="248" spans="1:10" s="76" customFormat="1">
      <c r="A248"/>
      <c r="B248"/>
      <c r="E248" s="72"/>
      <c r="F248" s="72"/>
      <c r="G248"/>
      <c r="H248"/>
      <c r="I248"/>
      <c r="J248"/>
    </row>
    <row r="249" spans="1:10" s="76" customFormat="1">
      <c r="A249"/>
      <c r="B249"/>
      <c r="E249" s="72"/>
      <c r="F249" s="72"/>
      <c r="G249"/>
      <c r="H249"/>
      <c r="I249"/>
      <c r="J249"/>
    </row>
    <row r="250" spans="1:10" s="76" customFormat="1">
      <c r="A250"/>
      <c r="B250"/>
      <c r="E250" s="72"/>
      <c r="F250" s="72"/>
      <c r="G250"/>
      <c r="H250"/>
      <c r="I250"/>
      <c r="J250"/>
    </row>
    <row r="251" spans="1:10" s="76" customFormat="1">
      <c r="A251"/>
      <c r="B251"/>
      <c r="E251" s="72"/>
      <c r="F251" s="72"/>
      <c r="G251"/>
      <c r="H251"/>
      <c r="I251"/>
      <c r="J251"/>
    </row>
    <row r="252" spans="1:10" s="76" customFormat="1">
      <c r="A252"/>
      <c r="B252"/>
      <c r="E252" s="72"/>
      <c r="F252" s="72"/>
      <c r="G252"/>
      <c r="H252"/>
      <c r="I252"/>
      <c r="J252"/>
    </row>
    <row r="253" spans="1:10" s="76" customFormat="1">
      <c r="A253"/>
      <c r="B253"/>
      <c r="E253" s="72"/>
      <c r="F253" s="72"/>
      <c r="G253"/>
      <c r="H253"/>
      <c r="I253"/>
      <c r="J253"/>
    </row>
    <row r="254" spans="1:10" s="76" customFormat="1">
      <c r="A254"/>
      <c r="B254"/>
      <c r="E254" s="72"/>
      <c r="F254" s="72"/>
      <c r="G254"/>
      <c r="H254"/>
      <c r="I254"/>
      <c r="J254"/>
    </row>
    <row r="255" spans="1:10" s="76" customFormat="1">
      <c r="A255"/>
      <c r="B255"/>
      <c r="E255" s="72"/>
      <c r="F255" s="72"/>
      <c r="G255"/>
      <c r="H255"/>
      <c r="I255"/>
      <c r="J255"/>
    </row>
    <row r="256" spans="1:10" s="76" customFormat="1">
      <c r="A256"/>
      <c r="B256"/>
      <c r="E256" s="72"/>
      <c r="F256" s="72"/>
      <c r="G256"/>
      <c r="H256"/>
      <c r="I256"/>
      <c r="J256"/>
    </row>
    <row r="257" spans="1:10" s="76" customFormat="1">
      <c r="A257"/>
      <c r="B257"/>
      <c r="E257" s="72"/>
      <c r="F257" s="72"/>
      <c r="G257"/>
      <c r="H257"/>
      <c r="I257"/>
      <c r="J257"/>
    </row>
    <row r="258" spans="1:10" s="76" customFormat="1">
      <c r="A258"/>
      <c r="B258"/>
      <c r="E258" s="72"/>
      <c r="F258" s="72"/>
      <c r="G258"/>
      <c r="H258"/>
      <c r="I258"/>
      <c r="J258"/>
    </row>
  </sheetData>
  <pageMargins left="0.35" right="0.17" top="0.75" bottom="0.75" header="0.3" footer="0.3"/>
  <pageSetup paperSize="9" scale="52" fitToHeight="2" orientation="portrait" r:id="rId2"/>
  <headerFooter>
    <oddFooter>&amp;R&amp;Z&amp;F</oddFooter>
  </headerFooter>
  <rowBreaks count="1" manualBreakCount="1">
    <brk id="5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8"/>
  <sheetViews>
    <sheetView topLeftCell="A5" zoomScale="90" zoomScaleNormal="90" workbookViewId="0">
      <selection activeCell="N7" sqref="N7"/>
    </sheetView>
  </sheetViews>
  <sheetFormatPr defaultRowHeight="15.75" outlineLevelCol="1"/>
  <cols>
    <col min="1" max="1" width="33" customWidth="1"/>
    <col min="2" max="2" width="22" style="72" customWidth="1"/>
    <col min="3" max="4" width="22" style="76" customWidth="1"/>
    <col min="5" max="6" width="22" style="72" customWidth="1"/>
    <col min="7" max="10" width="22" hidden="1" customWidth="1" outlineLevel="1"/>
    <col min="11" max="11" width="22" hidden="1" customWidth="1" outlineLevel="1" collapsed="1"/>
    <col min="12" max="12" width="22" customWidth="1" collapsed="1"/>
    <col min="13" max="13" width="23.140625" customWidth="1"/>
    <col min="14" max="14" width="26.140625" bestFit="1" customWidth="1"/>
    <col min="15" max="15" width="11.5703125" bestFit="1" customWidth="1"/>
    <col min="16" max="16" width="26.140625" bestFit="1" customWidth="1"/>
    <col min="17" max="17" width="38.42578125" bestFit="1" customWidth="1"/>
    <col min="18" max="18" width="8.28515625" customWidth="1"/>
    <col min="19" max="19" width="13.28515625" bestFit="1" customWidth="1"/>
  </cols>
  <sheetData>
    <row r="1" spans="1:12" ht="15" hidden="1">
      <c r="B1"/>
      <c r="C1"/>
      <c r="D1"/>
      <c r="E1"/>
      <c r="F1"/>
    </row>
    <row r="2" spans="1:12" ht="15">
      <c r="A2" s="77" t="s">
        <v>812</v>
      </c>
      <c r="B2" s="340" t="s">
        <v>423</v>
      </c>
      <c r="C2"/>
      <c r="D2"/>
      <c r="E2"/>
      <c r="F2"/>
    </row>
    <row r="3" spans="1:12" ht="15">
      <c r="B3"/>
      <c r="C3"/>
      <c r="D3"/>
      <c r="E3"/>
      <c r="F3"/>
    </row>
    <row r="4" spans="1:12">
      <c r="A4" s="342"/>
      <c r="B4" s="75" t="s">
        <v>429</v>
      </c>
      <c r="C4" s="86"/>
      <c r="D4" s="86"/>
      <c r="E4" s="86"/>
      <c r="F4" s="86"/>
      <c r="G4" s="86"/>
      <c r="H4" s="86"/>
      <c r="I4" s="86"/>
      <c r="J4" s="86"/>
      <c r="K4" s="86"/>
      <c r="L4" s="86"/>
    </row>
    <row r="5" spans="1:12" ht="15">
      <c r="A5" s="77" t="s">
        <v>428</v>
      </c>
      <c r="B5" s="400" t="s">
        <v>482</v>
      </c>
      <c r="C5" s="400" t="s">
        <v>483</v>
      </c>
      <c r="D5" s="400" t="s">
        <v>1783</v>
      </c>
      <c r="E5" s="400" t="s">
        <v>1967</v>
      </c>
      <c r="F5" s="400" t="s">
        <v>593</v>
      </c>
      <c r="G5" s="340" t="s">
        <v>598</v>
      </c>
      <c r="H5" s="340" t="s">
        <v>605</v>
      </c>
      <c r="I5" s="340" t="s">
        <v>615</v>
      </c>
      <c r="J5" s="340" t="s">
        <v>624</v>
      </c>
      <c r="K5" s="340" t="s">
        <v>657</v>
      </c>
      <c r="L5" s="340" t="s">
        <v>1505</v>
      </c>
    </row>
    <row r="6" spans="1:12" ht="15">
      <c r="A6" s="65" t="s">
        <v>466</v>
      </c>
      <c r="B6" s="73">
        <v>308</v>
      </c>
      <c r="C6" s="73">
        <v>279</v>
      </c>
      <c r="D6" s="73">
        <v>270</v>
      </c>
      <c r="E6" s="73">
        <v>239</v>
      </c>
      <c r="F6" s="73">
        <v>326</v>
      </c>
      <c r="G6" s="73"/>
      <c r="H6" s="73"/>
      <c r="I6" s="73"/>
      <c r="J6" s="73"/>
      <c r="K6" s="73" t="e">
        <v>#N/A</v>
      </c>
      <c r="L6" s="73">
        <v>1422</v>
      </c>
    </row>
    <row r="7" spans="1:12" ht="15">
      <c r="A7" s="65" t="s">
        <v>246</v>
      </c>
      <c r="B7" s="73">
        <v>32</v>
      </c>
      <c r="C7" s="73">
        <v>218</v>
      </c>
      <c r="D7" s="73">
        <v>113</v>
      </c>
      <c r="E7" s="73">
        <v>106</v>
      </c>
      <c r="F7" s="73">
        <v>104</v>
      </c>
      <c r="G7" s="73"/>
      <c r="H7" s="73"/>
      <c r="I7" s="73"/>
      <c r="J7" s="73"/>
      <c r="K7" s="73"/>
      <c r="L7" s="73">
        <v>573</v>
      </c>
    </row>
    <row r="8" spans="1:12" ht="15">
      <c r="A8" s="65" t="s">
        <v>467</v>
      </c>
      <c r="B8" s="73">
        <v>120</v>
      </c>
      <c r="C8" s="73">
        <v>102</v>
      </c>
      <c r="D8" s="73">
        <v>100</v>
      </c>
      <c r="E8" s="73">
        <v>26</v>
      </c>
      <c r="F8" s="73"/>
      <c r="G8" s="73"/>
      <c r="H8" s="73"/>
      <c r="I8" s="73"/>
      <c r="J8" s="73"/>
      <c r="K8" s="73"/>
      <c r="L8" s="73">
        <v>348</v>
      </c>
    </row>
    <row r="9" spans="1:12" ht="15">
      <c r="A9" s="65" t="s">
        <v>734</v>
      </c>
      <c r="B9" s="73">
        <v>48</v>
      </c>
      <c r="C9" s="73">
        <v>26</v>
      </c>
      <c r="D9" s="73">
        <v>26</v>
      </c>
      <c r="E9" s="73">
        <v>26</v>
      </c>
      <c r="F9" s="73">
        <v>26</v>
      </c>
      <c r="G9" s="73"/>
      <c r="H9" s="73"/>
      <c r="I9" s="73"/>
      <c r="J9" s="73"/>
      <c r="K9" s="73"/>
      <c r="L9" s="73">
        <v>152</v>
      </c>
    </row>
    <row r="10" spans="1:12" ht="15">
      <c r="A10" s="65" t="s">
        <v>731</v>
      </c>
      <c r="B10" s="73"/>
      <c r="C10" s="73">
        <v>48</v>
      </c>
      <c r="D10" s="73"/>
      <c r="E10" s="73">
        <v>45</v>
      </c>
      <c r="F10" s="73">
        <v>26</v>
      </c>
      <c r="G10" s="73"/>
      <c r="H10" s="73"/>
      <c r="I10" s="73"/>
      <c r="J10" s="73"/>
      <c r="K10" s="73"/>
      <c r="L10" s="73">
        <v>119</v>
      </c>
    </row>
    <row r="11" spans="1:12" ht="15">
      <c r="A11" s="65" t="s">
        <v>733</v>
      </c>
      <c r="B11" s="73">
        <v>22</v>
      </c>
      <c r="C11" s="73">
        <v>19</v>
      </c>
      <c r="D11" s="73">
        <v>22</v>
      </c>
      <c r="E11" s="73">
        <v>22</v>
      </c>
      <c r="F11" s="73">
        <v>26</v>
      </c>
      <c r="G11" s="73"/>
      <c r="H11" s="73"/>
      <c r="I11" s="73"/>
      <c r="J11" s="73"/>
      <c r="K11" s="73"/>
      <c r="L11" s="73">
        <v>111</v>
      </c>
    </row>
    <row r="12" spans="1:12" ht="15">
      <c r="A12" s="65" t="s">
        <v>732</v>
      </c>
      <c r="B12" s="73">
        <v>19</v>
      </c>
      <c r="C12" s="73">
        <v>17</v>
      </c>
      <c r="D12" s="73">
        <v>19</v>
      </c>
      <c r="E12" s="73">
        <v>19</v>
      </c>
      <c r="F12" s="73">
        <v>17</v>
      </c>
      <c r="G12" s="73"/>
      <c r="H12" s="73"/>
      <c r="I12" s="73"/>
      <c r="J12" s="73"/>
      <c r="K12" s="73"/>
      <c r="L12" s="73">
        <v>91</v>
      </c>
    </row>
    <row r="13" spans="1:12" ht="15">
      <c r="A13" s="65" t="s">
        <v>730</v>
      </c>
      <c r="B13" s="73">
        <v>16</v>
      </c>
      <c r="C13" s="73">
        <v>22</v>
      </c>
      <c r="D13" s="73">
        <v>17</v>
      </c>
      <c r="E13" s="73">
        <v>16</v>
      </c>
      <c r="F13" s="73">
        <v>14</v>
      </c>
      <c r="G13" s="73"/>
      <c r="H13" s="73"/>
      <c r="I13" s="73"/>
      <c r="J13" s="73"/>
      <c r="K13" s="73"/>
      <c r="L13" s="73">
        <v>85</v>
      </c>
    </row>
    <row r="14" spans="1:12" ht="15">
      <c r="A14" s="65" t="s">
        <v>728</v>
      </c>
      <c r="B14" s="73">
        <v>17</v>
      </c>
      <c r="C14" s="73">
        <v>17</v>
      </c>
      <c r="D14" s="73">
        <v>16</v>
      </c>
      <c r="E14" s="73">
        <v>15</v>
      </c>
      <c r="F14" s="73">
        <v>17</v>
      </c>
      <c r="G14" s="73"/>
      <c r="H14" s="73"/>
      <c r="I14" s="73"/>
      <c r="J14" s="73"/>
      <c r="K14" s="73"/>
      <c r="L14" s="73">
        <v>82</v>
      </c>
    </row>
    <row r="15" spans="1:12" ht="15">
      <c r="A15" s="65" t="s">
        <v>258</v>
      </c>
      <c r="B15" s="73">
        <v>14</v>
      </c>
      <c r="C15" s="73">
        <v>15</v>
      </c>
      <c r="D15" s="73"/>
      <c r="E15" s="73">
        <v>17</v>
      </c>
      <c r="F15" s="73">
        <v>19</v>
      </c>
      <c r="G15" s="73"/>
      <c r="H15" s="73"/>
      <c r="I15" s="73"/>
      <c r="J15" s="73"/>
      <c r="K15" s="73"/>
      <c r="L15" s="73">
        <v>65</v>
      </c>
    </row>
    <row r="16" spans="1:12" ht="15">
      <c r="A16" s="65" t="s">
        <v>67</v>
      </c>
      <c r="B16" s="73">
        <v>32</v>
      </c>
      <c r="C16" s="73">
        <v>13</v>
      </c>
      <c r="D16" s="73">
        <v>16</v>
      </c>
      <c r="E16" s="73"/>
      <c r="F16" s="73"/>
      <c r="G16" s="73"/>
      <c r="H16" s="73"/>
      <c r="I16" s="73"/>
      <c r="J16" s="73"/>
      <c r="K16" s="73"/>
      <c r="L16" s="73">
        <v>61</v>
      </c>
    </row>
    <row r="17" spans="1:12" ht="15">
      <c r="A17" s="65" t="s">
        <v>59</v>
      </c>
      <c r="B17" s="73">
        <v>16</v>
      </c>
      <c r="C17" s="73"/>
      <c r="D17" s="73">
        <v>17</v>
      </c>
      <c r="E17" s="73"/>
      <c r="F17" s="73">
        <v>26</v>
      </c>
      <c r="G17" s="73"/>
      <c r="H17" s="73"/>
      <c r="I17" s="73"/>
      <c r="J17" s="73"/>
      <c r="K17" s="73"/>
      <c r="L17" s="73">
        <v>59</v>
      </c>
    </row>
    <row r="18" spans="1:12" ht="15">
      <c r="A18" s="65" t="s">
        <v>303</v>
      </c>
      <c r="B18" s="73">
        <v>22</v>
      </c>
      <c r="C18" s="73">
        <v>30</v>
      </c>
      <c r="D18" s="73"/>
      <c r="E18" s="73"/>
      <c r="F18" s="73"/>
      <c r="G18" s="73"/>
      <c r="H18" s="73"/>
      <c r="I18" s="73"/>
      <c r="J18" s="73"/>
      <c r="K18" s="73"/>
      <c r="L18" s="73">
        <v>52</v>
      </c>
    </row>
    <row r="19" spans="1:12" ht="15">
      <c r="A19" s="65" t="s">
        <v>90</v>
      </c>
      <c r="B19" s="73"/>
      <c r="C19" s="73"/>
      <c r="D19" s="73">
        <v>19</v>
      </c>
      <c r="E19" s="73"/>
      <c r="F19" s="73">
        <v>17</v>
      </c>
      <c r="G19" s="73"/>
      <c r="H19" s="73"/>
      <c r="I19" s="73"/>
      <c r="J19" s="73"/>
      <c r="K19" s="73"/>
      <c r="L19" s="73">
        <v>36</v>
      </c>
    </row>
    <row r="20" spans="1:12" ht="15">
      <c r="A20" s="65" t="s">
        <v>1600</v>
      </c>
      <c r="B20" s="73">
        <v>17</v>
      </c>
      <c r="C20" s="73">
        <v>16</v>
      </c>
      <c r="D20" s="73"/>
      <c r="E20" s="73"/>
      <c r="F20" s="73"/>
      <c r="G20" s="73"/>
      <c r="H20" s="73"/>
      <c r="I20" s="73"/>
      <c r="J20" s="73"/>
      <c r="K20" s="73"/>
      <c r="L20" s="73">
        <v>33</v>
      </c>
    </row>
    <row r="21" spans="1:12" ht="15">
      <c r="A21" s="65" t="s">
        <v>468</v>
      </c>
      <c r="B21" s="73"/>
      <c r="C21" s="73">
        <v>17</v>
      </c>
      <c r="D21" s="73">
        <v>15</v>
      </c>
      <c r="E21" s="73"/>
      <c r="F21" s="73"/>
      <c r="G21" s="73"/>
      <c r="H21" s="73"/>
      <c r="I21" s="73"/>
      <c r="J21" s="73"/>
      <c r="K21" s="73"/>
      <c r="L21" s="73">
        <v>32</v>
      </c>
    </row>
    <row r="22" spans="1:12" ht="15">
      <c r="A22" s="65" t="s">
        <v>376</v>
      </c>
      <c r="B22" s="73"/>
      <c r="C22" s="73">
        <v>30</v>
      </c>
      <c r="D22" s="73"/>
      <c r="E22" s="73"/>
      <c r="F22" s="73"/>
      <c r="G22" s="73"/>
      <c r="H22" s="73"/>
      <c r="I22" s="73"/>
      <c r="J22" s="73"/>
      <c r="K22" s="73"/>
      <c r="L22" s="73">
        <v>30</v>
      </c>
    </row>
    <row r="23" spans="1:12" ht="15">
      <c r="A23" s="65" t="s">
        <v>289</v>
      </c>
      <c r="B23" s="73"/>
      <c r="C23" s="73">
        <v>30</v>
      </c>
      <c r="D23" s="73"/>
      <c r="E23" s="73"/>
      <c r="F23" s="73"/>
      <c r="G23" s="73"/>
      <c r="H23" s="73"/>
      <c r="I23" s="73"/>
      <c r="J23" s="73"/>
      <c r="K23" s="73"/>
      <c r="L23" s="73">
        <v>30</v>
      </c>
    </row>
    <row r="24" spans="1:12" ht="15">
      <c r="A24" s="65" t="s">
        <v>612</v>
      </c>
      <c r="B24" s="73">
        <v>10</v>
      </c>
      <c r="C24" s="73">
        <v>9</v>
      </c>
      <c r="D24" s="73"/>
      <c r="E24" s="73"/>
      <c r="F24" s="73"/>
      <c r="G24" s="73"/>
      <c r="H24" s="73"/>
      <c r="I24" s="73"/>
      <c r="J24" s="73"/>
      <c r="K24" s="73"/>
      <c r="L24" s="73">
        <v>19</v>
      </c>
    </row>
    <row r="25" spans="1:12" ht="15">
      <c r="A25" s="65" t="s">
        <v>747</v>
      </c>
      <c r="B25" s="73">
        <v>17</v>
      </c>
      <c r="C25" s="73"/>
      <c r="D25" s="73"/>
      <c r="E25" s="73"/>
      <c r="F25" s="73"/>
      <c r="G25" s="73"/>
      <c r="H25" s="73"/>
      <c r="I25" s="73"/>
      <c r="J25" s="73"/>
      <c r="K25" s="73"/>
      <c r="L25" s="73">
        <v>17</v>
      </c>
    </row>
    <row r="26" spans="1:12" ht="15">
      <c r="A26" s="65" t="s">
        <v>66</v>
      </c>
      <c r="B26" s="73"/>
      <c r="C26" s="73"/>
      <c r="D26" s="73"/>
      <c r="E26" s="73"/>
      <c r="F26" s="73">
        <v>10</v>
      </c>
      <c r="G26" s="73"/>
      <c r="H26" s="73"/>
      <c r="I26" s="73"/>
      <c r="J26" s="73"/>
      <c r="K26" s="73"/>
      <c r="L26" s="73">
        <v>10</v>
      </c>
    </row>
    <row r="27" spans="1:12" ht="15">
      <c r="A27" s="65" t="s">
        <v>422</v>
      </c>
      <c r="B27" s="73">
        <v>710</v>
      </c>
      <c r="C27" s="73">
        <v>908</v>
      </c>
      <c r="D27" s="73">
        <v>650</v>
      </c>
      <c r="E27" s="73">
        <v>531</v>
      </c>
      <c r="F27" s="73">
        <v>628</v>
      </c>
      <c r="G27" s="73"/>
      <c r="H27" s="73"/>
      <c r="I27" s="73"/>
      <c r="J27" s="73"/>
      <c r="K27" s="73" t="e">
        <v>#N/A</v>
      </c>
      <c r="L27" s="73">
        <v>3427</v>
      </c>
    </row>
    <row r="28" spans="1:12" ht="15">
      <c r="B28"/>
      <c r="C28"/>
      <c r="D28"/>
      <c r="E28"/>
      <c r="F28"/>
    </row>
    <row r="29" spans="1:12" ht="15">
      <c r="B29"/>
      <c r="C29"/>
      <c r="D29"/>
      <c r="E29"/>
      <c r="F29"/>
    </row>
    <row r="30" spans="1:12" ht="15">
      <c r="B30"/>
      <c r="C30"/>
      <c r="D30"/>
      <c r="E30"/>
      <c r="F30"/>
    </row>
    <row r="31" spans="1:12" ht="15">
      <c r="B31"/>
      <c r="C31"/>
      <c r="D31"/>
      <c r="E31"/>
      <c r="F31"/>
    </row>
    <row r="32" spans="1:12" ht="15">
      <c r="B32"/>
      <c r="C32"/>
      <c r="D32"/>
      <c r="E32"/>
      <c r="F32"/>
    </row>
    <row r="33" spans="2:6" ht="15">
      <c r="B33"/>
      <c r="C33"/>
      <c r="D33"/>
      <c r="E33"/>
      <c r="F33"/>
    </row>
    <row r="34" spans="2:6" ht="15">
      <c r="B34"/>
      <c r="C34"/>
      <c r="D34"/>
      <c r="E34"/>
      <c r="F34"/>
    </row>
    <row r="35" spans="2:6" ht="15">
      <c r="B35"/>
      <c r="C35"/>
      <c r="D35"/>
      <c r="E35"/>
      <c r="F35"/>
    </row>
    <row r="36" spans="2:6" ht="15">
      <c r="B36"/>
      <c r="C36"/>
      <c r="D36"/>
      <c r="E36"/>
      <c r="F36"/>
    </row>
    <row r="37" spans="2:6" ht="15">
      <c r="B37"/>
      <c r="C37"/>
      <c r="D37"/>
      <c r="E37"/>
      <c r="F37"/>
    </row>
    <row r="38" spans="2:6" ht="15">
      <c r="B38"/>
      <c r="C38"/>
      <c r="D38"/>
      <c r="E38"/>
      <c r="F38"/>
    </row>
    <row r="39" spans="2:6" ht="15">
      <c r="B39"/>
      <c r="C39"/>
      <c r="D39"/>
      <c r="E39"/>
      <c r="F39"/>
    </row>
    <row r="40" spans="2:6" ht="15">
      <c r="B40"/>
      <c r="C40"/>
      <c r="D40"/>
      <c r="E40"/>
      <c r="F40"/>
    </row>
    <row r="41" spans="2:6" ht="15">
      <c r="B41"/>
      <c r="C41"/>
      <c r="D41"/>
      <c r="E41"/>
      <c r="F41"/>
    </row>
    <row r="42" spans="2:6" ht="15">
      <c r="B42"/>
      <c r="C42"/>
      <c r="D42"/>
      <c r="E42"/>
      <c r="F42"/>
    </row>
    <row r="43" spans="2:6" ht="15">
      <c r="B43"/>
      <c r="C43"/>
      <c r="D43"/>
      <c r="E43"/>
      <c r="F43"/>
    </row>
    <row r="44" spans="2:6" ht="15">
      <c r="B44"/>
      <c r="C44"/>
      <c r="D44"/>
      <c r="E44"/>
      <c r="F44"/>
    </row>
    <row r="45" spans="2:6" ht="15">
      <c r="B45"/>
      <c r="C45"/>
      <c r="D45"/>
      <c r="E45"/>
      <c r="F45"/>
    </row>
    <row r="46" spans="2:6" ht="15">
      <c r="B46"/>
      <c r="C46"/>
      <c r="D46"/>
      <c r="E46"/>
      <c r="F46"/>
    </row>
    <row r="47" spans="2:6" ht="15">
      <c r="B47"/>
      <c r="C47"/>
      <c r="D47"/>
      <c r="E47"/>
      <c r="F47"/>
    </row>
    <row r="48" spans="2:6" ht="15">
      <c r="B48"/>
      <c r="C48"/>
      <c r="D48"/>
      <c r="E48"/>
      <c r="F48"/>
    </row>
    <row r="49" spans="2:6" ht="15">
      <c r="B49"/>
      <c r="C49"/>
      <c r="D49"/>
      <c r="E49"/>
      <c r="F49"/>
    </row>
    <row r="50" spans="2:6" ht="15">
      <c r="B50"/>
      <c r="C50"/>
      <c r="D50"/>
      <c r="E50"/>
      <c r="F50"/>
    </row>
    <row r="51" spans="2:6" ht="15">
      <c r="B51"/>
      <c r="C51"/>
      <c r="D51"/>
      <c r="E51"/>
      <c r="F51"/>
    </row>
    <row r="52" spans="2:6" ht="15">
      <c r="B52"/>
      <c r="C52"/>
      <c r="D52"/>
      <c r="E52"/>
      <c r="F52"/>
    </row>
    <row r="53" spans="2:6" ht="15">
      <c r="B53"/>
      <c r="C53"/>
      <c r="D53"/>
      <c r="E53"/>
      <c r="F53"/>
    </row>
    <row r="54" spans="2:6" ht="15">
      <c r="B54"/>
      <c r="C54"/>
      <c r="D54"/>
      <c r="E54"/>
      <c r="F54"/>
    </row>
    <row r="55" spans="2:6" ht="15">
      <c r="B55"/>
      <c r="C55"/>
      <c r="D55"/>
      <c r="E55"/>
      <c r="F55"/>
    </row>
    <row r="56" spans="2:6" ht="15">
      <c r="B56"/>
      <c r="C56"/>
      <c r="D56"/>
      <c r="E56"/>
      <c r="F56"/>
    </row>
    <row r="57" spans="2:6" ht="15">
      <c r="B57"/>
      <c r="C57"/>
      <c r="D57"/>
      <c r="E57"/>
      <c r="F57"/>
    </row>
    <row r="58" spans="2:6" ht="15">
      <c r="B58"/>
      <c r="C58"/>
      <c r="D58"/>
      <c r="E58"/>
      <c r="F58"/>
    </row>
    <row r="59" spans="2:6" ht="15">
      <c r="B59"/>
      <c r="C59"/>
      <c r="D59"/>
      <c r="E59"/>
      <c r="F59"/>
    </row>
    <row r="60" spans="2:6" ht="15">
      <c r="B60"/>
      <c r="C60"/>
      <c r="D60"/>
      <c r="E60"/>
      <c r="F60"/>
    </row>
    <row r="61" spans="2:6" ht="15">
      <c r="B61"/>
      <c r="C61"/>
      <c r="D61"/>
      <c r="E61"/>
      <c r="F61"/>
    </row>
    <row r="62" spans="2:6" ht="15">
      <c r="B62"/>
      <c r="C62"/>
      <c r="D62"/>
      <c r="E62"/>
      <c r="F62"/>
    </row>
    <row r="63" spans="2:6" ht="15">
      <c r="B63"/>
      <c r="C63"/>
      <c r="D63"/>
      <c r="E63"/>
      <c r="F63"/>
    </row>
    <row r="64" spans="2:6" ht="15">
      <c r="B64"/>
      <c r="C64"/>
      <c r="D64"/>
      <c r="E64"/>
      <c r="F64"/>
    </row>
    <row r="65" spans="2:6" ht="15">
      <c r="B65"/>
      <c r="C65"/>
      <c r="D65"/>
      <c r="E65"/>
      <c r="F65"/>
    </row>
    <row r="66" spans="2:6" ht="15">
      <c r="B66"/>
      <c r="C66"/>
      <c r="D66"/>
      <c r="E66"/>
      <c r="F66"/>
    </row>
    <row r="67" spans="2:6" ht="15">
      <c r="B67"/>
      <c r="C67"/>
      <c r="D67"/>
      <c r="E67"/>
      <c r="F67"/>
    </row>
    <row r="68" spans="2:6" ht="15">
      <c r="B68"/>
      <c r="C68"/>
      <c r="D68"/>
      <c r="E68"/>
      <c r="F68"/>
    </row>
    <row r="69" spans="2:6" ht="15">
      <c r="B69"/>
      <c r="C69"/>
      <c r="D69"/>
      <c r="E69"/>
      <c r="F69"/>
    </row>
    <row r="70" spans="2:6" ht="15">
      <c r="B70"/>
      <c r="C70"/>
      <c r="D70"/>
      <c r="E70"/>
      <c r="F70"/>
    </row>
    <row r="71" spans="2:6" ht="15">
      <c r="B71"/>
      <c r="C71"/>
      <c r="D71"/>
      <c r="E71"/>
      <c r="F71"/>
    </row>
    <row r="72" spans="2:6" ht="15">
      <c r="B72"/>
      <c r="C72"/>
      <c r="D72"/>
      <c r="E72"/>
      <c r="F72"/>
    </row>
    <row r="73" spans="2:6" ht="15">
      <c r="B73"/>
      <c r="C73"/>
      <c r="D73"/>
      <c r="E73"/>
      <c r="F73"/>
    </row>
    <row r="74" spans="2:6" ht="15">
      <c r="B74"/>
      <c r="C74"/>
      <c r="D74"/>
      <c r="E74"/>
      <c r="F74"/>
    </row>
    <row r="75" spans="2:6" ht="15">
      <c r="B75"/>
      <c r="C75"/>
      <c r="D75"/>
      <c r="E75"/>
      <c r="F75"/>
    </row>
    <row r="76" spans="2:6" ht="15">
      <c r="B76"/>
      <c r="C76"/>
      <c r="D76"/>
      <c r="E76"/>
      <c r="F76"/>
    </row>
    <row r="77" spans="2:6" ht="15">
      <c r="B77"/>
      <c r="C77"/>
      <c r="D77"/>
      <c r="E77"/>
      <c r="F77"/>
    </row>
    <row r="78" spans="2:6" ht="15">
      <c r="B78"/>
      <c r="C78"/>
      <c r="D78"/>
      <c r="E78"/>
      <c r="F78"/>
    </row>
    <row r="79" spans="2:6" ht="15">
      <c r="B79"/>
      <c r="C79"/>
      <c r="D79"/>
      <c r="E79"/>
      <c r="F79"/>
    </row>
    <row r="80" spans="2:6" ht="15">
      <c r="B80"/>
      <c r="C80"/>
      <c r="D80"/>
      <c r="E80"/>
      <c r="F80"/>
    </row>
    <row r="81" spans="2:6" ht="15">
      <c r="B81"/>
      <c r="C81"/>
      <c r="D81"/>
      <c r="E81"/>
      <c r="F81"/>
    </row>
    <row r="82" spans="2:6" ht="15">
      <c r="B82"/>
      <c r="C82"/>
      <c r="D82"/>
      <c r="E82"/>
      <c r="F82"/>
    </row>
    <row r="83" spans="2:6" ht="15">
      <c r="B83"/>
      <c r="C83"/>
      <c r="D83"/>
      <c r="E83"/>
      <c r="F83"/>
    </row>
    <row r="84" spans="2:6" ht="15">
      <c r="B84"/>
      <c r="C84"/>
      <c r="D84"/>
      <c r="E84"/>
      <c r="F84"/>
    </row>
    <row r="85" spans="2:6" ht="15">
      <c r="B85"/>
      <c r="C85"/>
      <c r="D85"/>
      <c r="E85"/>
      <c r="F85"/>
    </row>
    <row r="86" spans="2:6" ht="15">
      <c r="B86"/>
      <c r="C86"/>
      <c r="D86"/>
      <c r="E86"/>
      <c r="F86"/>
    </row>
    <row r="87" spans="2:6" ht="15">
      <c r="B87"/>
      <c r="C87"/>
      <c r="D87"/>
      <c r="E87"/>
      <c r="F87"/>
    </row>
    <row r="88" spans="2:6" ht="15">
      <c r="B88"/>
      <c r="C88"/>
      <c r="D88"/>
      <c r="E88"/>
      <c r="F88"/>
    </row>
    <row r="89" spans="2:6" ht="15">
      <c r="B89"/>
      <c r="C89"/>
      <c r="D89"/>
      <c r="E89"/>
      <c r="F89"/>
    </row>
    <row r="90" spans="2:6" ht="15">
      <c r="B90"/>
      <c r="C90"/>
      <c r="D90"/>
      <c r="E90"/>
      <c r="F90"/>
    </row>
    <row r="91" spans="2:6" ht="15">
      <c r="B91"/>
      <c r="C91"/>
      <c r="D91"/>
      <c r="E91"/>
      <c r="F91"/>
    </row>
    <row r="92" spans="2:6" ht="15">
      <c r="B92"/>
      <c r="C92"/>
      <c r="D92"/>
      <c r="E92"/>
      <c r="F92"/>
    </row>
    <row r="93" spans="2:6" ht="15">
      <c r="B93"/>
      <c r="C93"/>
      <c r="D93"/>
      <c r="E93"/>
      <c r="F93"/>
    </row>
    <row r="94" spans="2:6" ht="15">
      <c r="B94"/>
      <c r="C94"/>
      <c r="D94"/>
      <c r="E94"/>
      <c r="F94"/>
    </row>
    <row r="95" spans="2:6" ht="15">
      <c r="B95"/>
      <c r="C95"/>
      <c r="D95"/>
      <c r="E95"/>
      <c r="F95"/>
    </row>
    <row r="96" spans="2:6" ht="15">
      <c r="B96"/>
      <c r="C96"/>
      <c r="D96"/>
      <c r="E96"/>
      <c r="F96"/>
    </row>
    <row r="97" spans="2:6" ht="15">
      <c r="B97"/>
      <c r="C97"/>
      <c r="D97"/>
      <c r="E97"/>
      <c r="F97"/>
    </row>
    <row r="98" spans="2:6" ht="15">
      <c r="B98"/>
      <c r="C98"/>
      <c r="D98"/>
      <c r="E98"/>
      <c r="F98"/>
    </row>
    <row r="99" spans="2:6" ht="15">
      <c r="B99"/>
      <c r="C99"/>
      <c r="D99"/>
      <c r="E99"/>
      <c r="F99"/>
    </row>
    <row r="100" spans="2:6" ht="15">
      <c r="B100"/>
      <c r="C100"/>
      <c r="D100"/>
      <c r="E100"/>
      <c r="F100"/>
    </row>
    <row r="101" spans="2:6" ht="15">
      <c r="B101"/>
      <c r="C101"/>
      <c r="D101"/>
      <c r="E101"/>
      <c r="F101"/>
    </row>
    <row r="102" spans="2:6" ht="15">
      <c r="B102"/>
      <c r="C102"/>
      <c r="D102"/>
      <c r="E102"/>
      <c r="F102"/>
    </row>
    <row r="103" spans="2:6" ht="15">
      <c r="B103"/>
      <c r="C103"/>
      <c r="D103"/>
      <c r="E103"/>
      <c r="F103"/>
    </row>
    <row r="104" spans="2:6" ht="15">
      <c r="B104"/>
      <c r="C104"/>
      <c r="D104"/>
      <c r="E104"/>
      <c r="F104"/>
    </row>
    <row r="105" spans="2:6" ht="15">
      <c r="B105"/>
      <c r="C105"/>
      <c r="D105"/>
      <c r="E105"/>
      <c r="F105"/>
    </row>
    <row r="106" spans="2:6" ht="15">
      <c r="B106"/>
      <c r="C106"/>
      <c r="D106"/>
      <c r="E106"/>
      <c r="F106"/>
    </row>
    <row r="107" spans="2:6" ht="15">
      <c r="B107"/>
      <c r="C107"/>
      <c r="D107"/>
      <c r="E107"/>
      <c r="F107"/>
    </row>
    <row r="108" spans="2:6" ht="15">
      <c r="B108"/>
      <c r="C108"/>
      <c r="D108"/>
      <c r="E108"/>
      <c r="F108"/>
    </row>
    <row r="109" spans="2:6" ht="15">
      <c r="B109"/>
      <c r="C109"/>
      <c r="D109"/>
      <c r="E109"/>
      <c r="F109"/>
    </row>
    <row r="110" spans="2:6" ht="15">
      <c r="B110"/>
      <c r="C110"/>
      <c r="D110"/>
      <c r="E110"/>
      <c r="F110"/>
    </row>
    <row r="111" spans="2:6" ht="15">
      <c r="B111"/>
      <c r="C111"/>
      <c r="D111"/>
      <c r="E111"/>
      <c r="F111"/>
    </row>
    <row r="112" spans="2:6" ht="15">
      <c r="B112"/>
      <c r="C112"/>
      <c r="D112"/>
      <c r="E112"/>
      <c r="F112"/>
    </row>
    <row r="113" spans="2:6" ht="15">
      <c r="B113"/>
      <c r="C113"/>
      <c r="D113"/>
      <c r="E113"/>
      <c r="F113"/>
    </row>
    <row r="114" spans="2:6" ht="15">
      <c r="B114"/>
      <c r="C114"/>
      <c r="D114"/>
      <c r="E114"/>
      <c r="F114"/>
    </row>
    <row r="115" spans="2:6" ht="15">
      <c r="B115"/>
      <c r="C115"/>
      <c r="D115"/>
      <c r="E115"/>
      <c r="F115"/>
    </row>
    <row r="116" spans="2:6" ht="15">
      <c r="B116"/>
      <c r="C116"/>
      <c r="D116"/>
      <c r="E116"/>
      <c r="F116"/>
    </row>
    <row r="117" spans="2:6">
      <c r="B117"/>
    </row>
    <row r="118" spans="2:6">
      <c r="B118"/>
    </row>
    <row r="119" spans="2:6">
      <c r="B119"/>
    </row>
    <row r="120" spans="2:6">
      <c r="B120"/>
    </row>
    <row r="121" spans="2:6">
      <c r="B121"/>
    </row>
    <row r="122" spans="2:6">
      <c r="B122"/>
    </row>
    <row r="123" spans="2:6">
      <c r="B123"/>
    </row>
    <row r="124" spans="2:6">
      <c r="B124"/>
    </row>
    <row r="125" spans="2:6">
      <c r="B125"/>
    </row>
    <row r="126" spans="2:6">
      <c r="B126"/>
    </row>
    <row r="127" spans="2:6">
      <c r="B127"/>
    </row>
    <row r="128" spans="2:6">
      <c r="B128"/>
    </row>
    <row r="129" spans="2:2">
      <c r="B129"/>
    </row>
    <row r="130" spans="2:2">
      <c r="B130"/>
    </row>
    <row r="131" spans="2:2">
      <c r="B131"/>
    </row>
    <row r="132" spans="2:2">
      <c r="B132"/>
    </row>
    <row r="133" spans="2:2">
      <c r="B133"/>
    </row>
    <row r="134" spans="2:2">
      <c r="B134"/>
    </row>
    <row r="135" spans="2:2">
      <c r="B135"/>
    </row>
    <row r="136" spans="2:2">
      <c r="B136"/>
    </row>
    <row r="137" spans="2:2">
      <c r="B137"/>
    </row>
    <row r="138" spans="2:2">
      <c r="B138"/>
    </row>
    <row r="139" spans="2:2">
      <c r="B139"/>
    </row>
    <row r="140" spans="2:2">
      <c r="B140"/>
    </row>
    <row r="141" spans="2:2">
      <c r="B141"/>
    </row>
    <row r="142" spans="2:2">
      <c r="B142"/>
    </row>
    <row r="143" spans="2:2">
      <c r="B143"/>
    </row>
    <row r="144" spans="2:2">
      <c r="B144"/>
    </row>
    <row r="145" spans="2:2">
      <c r="B145"/>
    </row>
    <row r="146" spans="2:2">
      <c r="B146"/>
    </row>
    <row r="147" spans="2:2">
      <c r="B147"/>
    </row>
    <row r="148" spans="2:2">
      <c r="B148"/>
    </row>
    <row r="149" spans="2:2">
      <c r="B149"/>
    </row>
    <row r="150" spans="2:2">
      <c r="B150"/>
    </row>
    <row r="151" spans="2:2">
      <c r="B151"/>
    </row>
    <row r="152" spans="2:2">
      <c r="B152"/>
    </row>
    <row r="153" spans="2:2">
      <c r="B153"/>
    </row>
    <row r="154" spans="2:2">
      <c r="B154"/>
    </row>
    <row r="155" spans="2:2">
      <c r="B155"/>
    </row>
    <row r="156" spans="2:2">
      <c r="B156"/>
    </row>
    <row r="157" spans="2:2">
      <c r="B157"/>
    </row>
    <row r="158" spans="2:2">
      <c r="B158"/>
    </row>
    <row r="159" spans="2:2">
      <c r="B159"/>
    </row>
    <row r="160" spans="2:2">
      <c r="B160"/>
    </row>
    <row r="161" spans="2:2">
      <c r="B161"/>
    </row>
    <row r="162" spans="2:2">
      <c r="B162"/>
    </row>
    <row r="163" spans="2:2">
      <c r="B163"/>
    </row>
    <row r="164" spans="2:2">
      <c r="B164"/>
    </row>
    <row r="165" spans="2:2">
      <c r="B165"/>
    </row>
    <row r="166" spans="2:2">
      <c r="B166"/>
    </row>
    <row r="167" spans="2:2">
      <c r="B167"/>
    </row>
    <row r="168" spans="2:2">
      <c r="B168"/>
    </row>
    <row r="169" spans="2:2">
      <c r="B169"/>
    </row>
    <row r="170" spans="2:2">
      <c r="B170"/>
    </row>
    <row r="171" spans="2:2">
      <c r="B171"/>
    </row>
    <row r="172" spans="2:2">
      <c r="B172"/>
    </row>
    <row r="173" spans="2:2">
      <c r="B173"/>
    </row>
    <row r="174" spans="2:2">
      <c r="B174"/>
    </row>
    <row r="175" spans="2:2">
      <c r="B175"/>
    </row>
    <row r="176" spans="2:2">
      <c r="B176"/>
    </row>
    <row r="177" spans="2:2">
      <c r="B177"/>
    </row>
    <row r="178" spans="2:2">
      <c r="B178"/>
    </row>
    <row r="179" spans="2:2">
      <c r="B179"/>
    </row>
    <row r="180" spans="2:2">
      <c r="B180"/>
    </row>
    <row r="181" spans="2:2">
      <c r="B181"/>
    </row>
    <row r="182" spans="2:2">
      <c r="B182"/>
    </row>
    <row r="183" spans="2:2">
      <c r="B183"/>
    </row>
    <row r="184" spans="2:2">
      <c r="B184"/>
    </row>
    <row r="185" spans="2:2">
      <c r="B185"/>
    </row>
    <row r="186" spans="2:2">
      <c r="B186"/>
    </row>
    <row r="187" spans="2:2">
      <c r="B187"/>
    </row>
    <row r="188" spans="2:2">
      <c r="B188"/>
    </row>
    <row r="189" spans="2:2">
      <c r="B189"/>
    </row>
    <row r="190" spans="2:2">
      <c r="B190"/>
    </row>
    <row r="191" spans="2:2">
      <c r="B191"/>
    </row>
    <row r="192" spans="2:2">
      <c r="B192"/>
    </row>
    <row r="193" spans="2:2">
      <c r="B193"/>
    </row>
    <row r="194" spans="2:2">
      <c r="B194"/>
    </row>
    <row r="195" spans="2:2">
      <c r="B195"/>
    </row>
    <row r="196" spans="2:2">
      <c r="B196"/>
    </row>
    <row r="197" spans="2:2">
      <c r="B197"/>
    </row>
    <row r="198" spans="2:2">
      <c r="B198"/>
    </row>
    <row r="199" spans="2:2">
      <c r="B199"/>
    </row>
    <row r="200" spans="2:2">
      <c r="B200"/>
    </row>
    <row r="201" spans="2:2">
      <c r="B201"/>
    </row>
    <row r="202" spans="2:2">
      <c r="B202"/>
    </row>
    <row r="203" spans="2:2">
      <c r="B203"/>
    </row>
    <row r="204" spans="2:2">
      <c r="B204"/>
    </row>
    <row r="205" spans="2:2">
      <c r="B205"/>
    </row>
    <row r="206" spans="2:2">
      <c r="B206"/>
    </row>
    <row r="207" spans="2:2">
      <c r="B207"/>
    </row>
    <row r="208" spans="2:2">
      <c r="B208"/>
    </row>
    <row r="209" spans="2:2">
      <c r="B209"/>
    </row>
    <row r="210" spans="2:2">
      <c r="B210"/>
    </row>
    <row r="211" spans="2:2">
      <c r="B211"/>
    </row>
    <row r="212" spans="2:2">
      <c r="B212"/>
    </row>
    <row r="213" spans="2:2">
      <c r="B213"/>
    </row>
    <row r="214" spans="2:2">
      <c r="B214"/>
    </row>
    <row r="215" spans="2:2">
      <c r="B215"/>
    </row>
    <row r="216" spans="2:2">
      <c r="B216"/>
    </row>
    <row r="217" spans="2:2">
      <c r="B217"/>
    </row>
    <row r="218" spans="2:2">
      <c r="B218"/>
    </row>
    <row r="219" spans="2:2">
      <c r="B219"/>
    </row>
    <row r="220" spans="2:2">
      <c r="B220"/>
    </row>
    <row r="221" spans="2:2">
      <c r="B221"/>
    </row>
    <row r="222" spans="2:2">
      <c r="B222"/>
    </row>
    <row r="223" spans="2:2">
      <c r="B223"/>
    </row>
    <row r="224" spans="2:2">
      <c r="B224"/>
    </row>
    <row r="225" spans="2:2">
      <c r="B225"/>
    </row>
    <row r="226" spans="2:2">
      <c r="B226"/>
    </row>
    <row r="227" spans="2:2">
      <c r="B227"/>
    </row>
    <row r="228" spans="2:2">
      <c r="B228"/>
    </row>
    <row r="229" spans="2:2">
      <c r="B229"/>
    </row>
    <row r="230" spans="2:2">
      <c r="B230"/>
    </row>
    <row r="231" spans="2:2">
      <c r="B231"/>
    </row>
    <row r="232" spans="2:2">
      <c r="B232"/>
    </row>
    <row r="233" spans="2:2">
      <c r="B233"/>
    </row>
    <row r="234" spans="2:2">
      <c r="B234"/>
    </row>
    <row r="235" spans="2:2">
      <c r="B235"/>
    </row>
    <row r="236" spans="2:2">
      <c r="B236"/>
    </row>
    <row r="237" spans="2:2">
      <c r="B237"/>
    </row>
    <row r="238" spans="2:2">
      <c r="B238"/>
    </row>
    <row r="239" spans="2:2">
      <c r="B239"/>
    </row>
    <row r="240" spans="2:2">
      <c r="B240"/>
    </row>
    <row r="241" spans="2:2">
      <c r="B241"/>
    </row>
    <row r="242" spans="2:2">
      <c r="B242"/>
    </row>
    <row r="243" spans="2:2">
      <c r="B243"/>
    </row>
    <row r="244" spans="2:2">
      <c r="B244"/>
    </row>
    <row r="245" spans="2:2">
      <c r="B245"/>
    </row>
    <row r="246" spans="2:2">
      <c r="B246"/>
    </row>
    <row r="247" spans="2:2">
      <c r="B247"/>
    </row>
    <row r="248" spans="2:2">
      <c r="B248"/>
    </row>
    <row r="249" spans="2:2">
      <c r="B249"/>
    </row>
    <row r="250" spans="2:2">
      <c r="B250"/>
    </row>
    <row r="251" spans="2:2">
      <c r="B251"/>
    </row>
    <row r="252" spans="2:2">
      <c r="B252"/>
    </row>
    <row r="253" spans="2:2">
      <c r="B253"/>
    </row>
    <row r="254" spans="2:2">
      <c r="B254"/>
    </row>
    <row r="255" spans="2:2">
      <c r="B255"/>
    </row>
    <row r="256" spans="2:2">
      <c r="B256"/>
    </row>
    <row r="257" spans="2:2">
      <c r="B257"/>
    </row>
    <row r="258" spans="2:2">
      <c r="B258"/>
    </row>
  </sheetData>
  <pageMargins left="0.35" right="0.17" top="0.75" bottom="0.75" header="0.3" footer="0.3"/>
  <pageSetup paperSize="9" scale="52" fitToHeight="2" orientation="portrait" r:id="rId2"/>
  <headerFooter>
    <oddFooter>&amp;R&amp;Z&amp;F</oddFooter>
  </headerFooter>
  <rowBreaks count="1" manualBreakCount="1">
    <brk id="5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8"/>
  <sheetViews>
    <sheetView zoomScale="80" zoomScaleNormal="80" workbookViewId="0">
      <selection activeCell="N14" sqref="N14"/>
    </sheetView>
  </sheetViews>
  <sheetFormatPr defaultRowHeight="15.75" outlineLevelCol="1"/>
  <cols>
    <col min="1" max="1" width="41.7109375" customWidth="1"/>
    <col min="2" max="2" width="10" style="72" customWidth="1"/>
    <col min="3" max="4" width="10" style="76" customWidth="1"/>
    <col min="5" max="6" width="10" style="72" customWidth="1"/>
    <col min="7" max="11" width="28.140625" hidden="1" customWidth="1" outlineLevel="1"/>
    <col min="12" max="12" width="25.28515625" customWidth="1" collapsed="1"/>
    <col min="13" max="13" width="27" bestFit="1" customWidth="1"/>
    <col min="14" max="14" width="26.140625" bestFit="1" customWidth="1"/>
    <col min="15" max="15" width="11.5703125" bestFit="1" customWidth="1"/>
    <col min="16" max="16" width="26.140625" bestFit="1" customWidth="1"/>
    <col min="17" max="17" width="38.42578125" bestFit="1" customWidth="1"/>
    <col min="18" max="18" width="8.28515625" customWidth="1"/>
    <col min="19" max="19" width="13.28515625" bestFit="1" customWidth="1"/>
  </cols>
  <sheetData>
    <row r="1" spans="1:12" ht="15">
      <c r="A1" s="77" t="s">
        <v>812</v>
      </c>
      <c r="B1" s="340" t="s">
        <v>423</v>
      </c>
      <c r="C1"/>
      <c r="D1"/>
      <c r="E1"/>
      <c r="F1"/>
    </row>
    <row r="2" spans="1:12" ht="15">
      <c r="B2"/>
      <c r="C2"/>
      <c r="D2"/>
      <c r="E2"/>
      <c r="F2"/>
    </row>
    <row r="3" spans="1:12">
      <c r="A3" s="342"/>
      <c r="B3" s="75" t="s">
        <v>429</v>
      </c>
      <c r="C3" s="86"/>
      <c r="D3" s="86"/>
      <c r="E3" s="86"/>
      <c r="F3" s="86"/>
      <c r="G3" s="86"/>
      <c r="H3" s="86"/>
      <c r="I3" s="86"/>
      <c r="J3" s="86"/>
      <c r="K3" s="86"/>
      <c r="L3" s="86"/>
    </row>
    <row r="4" spans="1:12" ht="15">
      <c r="A4" s="77" t="s">
        <v>428</v>
      </c>
      <c r="B4" s="83" t="s">
        <v>482</v>
      </c>
      <c r="C4" s="83" t="s">
        <v>1843</v>
      </c>
      <c r="D4" s="83" t="s">
        <v>1844</v>
      </c>
      <c r="E4" s="83" t="s">
        <v>1968</v>
      </c>
      <c r="F4" s="83" t="s">
        <v>593</v>
      </c>
      <c r="G4" s="83" t="s">
        <v>600</v>
      </c>
      <c r="H4" s="83" t="s">
        <v>606</v>
      </c>
      <c r="I4" s="83" t="s">
        <v>616</v>
      </c>
      <c r="J4" s="83" t="s">
        <v>625</v>
      </c>
      <c r="K4" s="83" t="s">
        <v>658</v>
      </c>
      <c r="L4" s="83" t="s">
        <v>1505</v>
      </c>
    </row>
    <row r="5" spans="1:12" ht="15">
      <c r="A5" s="65" t="s">
        <v>739</v>
      </c>
      <c r="B5" s="73">
        <v>164</v>
      </c>
      <c r="C5" s="73">
        <v>138</v>
      </c>
      <c r="D5" s="73">
        <v>169</v>
      </c>
      <c r="E5" s="73">
        <v>104</v>
      </c>
      <c r="F5" s="73">
        <v>45</v>
      </c>
      <c r="G5" s="73"/>
      <c r="H5" s="73"/>
      <c r="I5" s="73"/>
      <c r="J5" s="73"/>
      <c r="K5" s="73"/>
      <c r="L5" s="73">
        <v>620</v>
      </c>
    </row>
    <row r="6" spans="1:12" ht="15">
      <c r="A6" s="65" t="s">
        <v>466</v>
      </c>
      <c r="B6" s="73">
        <v>54</v>
      </c>
      <c r="C6" s="73">
        <v>69</v>
      </c>
      <c r="D6" s="73">
        <v>33</v>
      </c>
      <c r="E6" s="73">
        <v>77</v>
      </c>
      <c r="F6" s="73">
        <v>65</v>
      </c>
      <c r="G6" s="73"/>
      <c r="H6" s="73"/>
      <c r="I6" s="73"/>
      <c r="J6" s="73"/>
      <c r="K6" s="73"/>
      <c r="L6" s="73">
        <v>298</v>
      </c>
    </row>
    <row r="7" spans="1:12" ht="15">
      <c r="A7" s="65" t="s">
        <v>473</v>
      </c>
      <c r="B7" s="73"/>
      <c r="C7" s="73">
        <v>26</v>
      </c>
      <c r="D7" s="73">
        <v>22</v>
      </c>
      <c r="E7" s="73">
        <v>48</v>
      </c>
      <c r="F7" s="73">
        <v>26</v>
      </c>
      <c r="G7" s="73"/>
      <c r="H7" s="73"/>
      <c r="I7" s="73"/>
      <c r="J7" s="73"/>
      <c r="K7" s="73"/>
      <c r="L7" s="73">
        <v>122</v>
      </c>
    </row>
    <row r="8" spans="1:12" ht="15">
      <c r="A8" s="65" t="s">
        <v>1599</v>
      </c>
      <c r="B8" s="73">
        <v>22</v>
      </c>
      <c r="C8" s="73">
        <v>19</v>
      </c>
      <c r="D8" s="73">
        <v>22</v>
      </c>
      <c r="E8" s="73">
        <v>22</v>
      </c>
      <c r="F8" s="73">
        <v>22</v>
      </c>
      <c r="G8" s="73"/>
      <c r="H8" s="73"/>
      <c r="I8" s="73"/>
      <c r="J8" s="73"/>
      <c r="K8" s="73"/>
      <c r="L8" s="73">
        <v>107</v>
      </c>
    </row>
    <row r="9" spans="1:12" ht="15">
      <c r="A9" s="65" t="s">
        <v>67</v>
      </c>
      <c r="B9" s="73">
        <v>22</v>
      </c>
      <c r="C9" s="73">
        <v>22</v>
      </c>
      <c r="D9" s="73"/>
      <c r="E9" s="73">
        <v>19</v>
      </c>
      <c r="F9" s="73">
        <v>22</v>
      </c>
      <c r="G9" s="73"/>
      <c r="H9" s="73"/>
      <c r="I9" s="73"/>
      <c r="J9" s="73"/>
      <c r="K9" s="73"/>
      <c r="L9" s="73">
        <v>85</v>
      </c>
    </row>
    <row r="10" spans="1:12" ht="15">
      <c r="A10" s="65" t="s">
        <v>735</v>
      </c>
      <c r="B10" s="73">
        <v>16</v>
      </c>
      <c r="C10" s="73">
        <v>17</v>
      </c>
      <c r="D10" s="73">
        <v>15</v>
      </c>
      <c r="E10" s="73">
        <v>17</v>
      </c>
      <c r="F10" s="73">
        <v>16</v>
      </c>
      <c r="G10" s="73"/>
      <c r="H10" s="73"/>
      <c r="I10" s="73"/>
      <c r="J10" s="73"/>
      <c r="K10" s="73"/>
      <c r="L10" s="73">
        <v>81</v>
      </c>
    </row>
    <row r="11" spans="1:12" ht="15">
      <c r="A11" s="65" t="s">
        <v>202</v>
      </c>
      <c r="B11" s="73">
        <v>17</v>
      </c>
      <c r="C11" s="73">
        <v>19</v>
      </c>
      <c r="D11" s="73">
        <v>17</v>
      </c>
      <c r="E11" s="73">
        <v>22</v>
      </c>
      <c r="F11" s="73"/>
      <c r="G11" s="73"/>
      <c r="H11" s="73"/>
      <c r="I11" s="73"/>
      <c r="J11" s="73"/>
      <c r="K11" s="73"/>
      <c r="L11" s="73">
        <v>75</v>
      </c>
    </row>
    <row r="12" spans="1:12" ht="15">
      <c r="A12" s="65" t="s">
        <v>370</v>
      </c>
      <c r="B12" s="73">
        <v>15</v>
      </c>
      <c r="C12" s="73"/>
      <c r="D12" s="73">
        <v>33</v>
      </c>
      <c r="E12" s="73"/>
      <c r="F12" s="73">
        <v>22</v>
      </c>
      <c r="G12" s="73"/>
      <c r="H12" s="73"/>
      <c r="I12" s="73"/>
      <c r="J12" s="73"/>
      <c r="K12" s="73"/>
      <c r="L12" s="73">
        <v>70</v>
      </c>
    </row>
    <row r="13" spans="1:12" ht="15">
      <c r="A13" s="65" t="s">
        <v>741</v>
      </c>
      <c r="B13" s="73">
        <v>19</v>
      </c>
      <c r="C13" s="73">
        <v>17</v>
      </c>
      <c r="D13" s="73"/>
      <c r="E13" s="73"/>
      <c r="F13" s="73">
        <v>19</v>
      </c>
      <c r="G13" s="73"/>
      <c r="H13" s="73"/>
      <c r="I13" s="73"/>
      <c r="J13" s="73"/>
      <c r="K13" s="73"/>
      <c r="L13" s="73">
        <v>55</v>
      </c>
    </row>
    <row r="14" spans="1:12" ht="15">
      <c r="A14" s="65" t="s">
        <v>744</v>
      </c>
      <c r="B14" s="73">
        <v>16</v>
      </c>
      <c r="C14" s="73">
        <v>15</v>
      </c>
      <c r="D14" s="73">
        <v>15</v>
      </c>
      <c r="E14" s="73"/>
      <c r="F14" s="73"/>
      <c r="G14" s="73"/>
      <c r="H14" s="73"/>
      <c r="I14" s="73"/>
      <c r="J14" s="73"/>
      <c r="K14" s="73"/>
      <c r="L14" s="73">
        <v>46</v>
      </c>
    </row>
    <row r="15" spans="1:12" ht="15">
      <c r="A15" s="65" t="s">
        <v>740</v>
      </c>
      <c r="B15" s="73"/>
      <c r="C15" s="73">
        <v>22</v>
      </c>
      <c r="D15" s="73">
        <v>22</v>
      </c>
      <c r="E15" s="73"/>
      <c r="F15" s="73"/>
      <c r="G15" s="73"/>
      <c r="H15" s="73"/>
      <c r="I15" s="73"/>
      <c r="J15" s="73"/>
      <c r="K15" s="73"/>
      <c r="L15" s="73">
        <v>44</v>
      </c>
    </row>
    <row r="16" spans="1:12" ht="15">
      <c r="A16" s="65" t="s">
        <v>83</v>
      </c>
      <c r="B16" s="73">
        <v>26</v>
      </c>
      <c r="C16" s="73"/>
      <c r="D16" s="73">
        <v>17</v>
      </c>
      <c r="E16" s="73"/>
      <c r="F16" s="73"/>
      <c r="G16" s="73"/>
      <c r="H16" s="73"/>
      <c r="I16" s="73"/>
      <c r="J16" s="73"/>
      <c r="K16" s="73"/>
      <c r="L16" s="73">
        <v>43</v>
      </c>
    </row>
    <row r="17" spans="1:12" ht="15">
      <c r="A17" s="65" t="s">
        <v>742</v>
      </c>
      <c r="B17" s="73"/>
      <c r="C17" s="73"/>
      <c r="D17" s="73">
        <v>13</v>
      </c>
      <c r="E17" s="73"/>
      <c r="F17" s="73">
        <v>22</v>
      </c>
      <c r="G17" s="73"/>
      <c r="H17" s="73"/>
      <c r="I17" s="73"/>
      <c r="J17" s="73"/>
      <c r="K17" s="73"/>
      <c r="L17" s="73">
        <v>35</v>
      </c>
    </row>
    <row r="18" spans="1:12" ht="15">
      <c r="A18" s="65" t="s">
        <v>506</v>
      </c>
      <c r="B18" s="73"/>
      <c r="C18" s="73">
        <v>31</v>
      </c>
      <c r="D18" s="73"/>
      <c r="E18" s="73"/>
      <c r="F18" s="73"/>
      <c r="G18" s="73"/>
      <c r="H18" s="73"/>
      <c r="I18" s="73"/>
      <c r="J18" s="73"/>
      <c r="K18" s="73"/>
      <c r="L18" s="73">
        <v>31</v>
      </c>
    </row>
    <row r="19" spans="1:12" ht="15">
      <c r="A19" s="65" t="s">
        <v>57</v>
      </c>
      <c r="B19" s="73"/>
      <c r="C19" s="73"/>
      <c r="D19" s="73"/>
      <c r="E19" s="73"/>
      <c r="F19" s="73">
        <v>26</v>
      </c>
      <c r="G19" s="73"/>
      <c r="H19" s="73"/>
      <c r="I19" s="73"/>
      <c r="J19" s="73"/>
      <c r="K19" s="73"/>
      <c r="L19" s="73">
        <v>26</v>
      </c>
    </row>
    <row r="20" spans="1:12" ht="15">
      <c r="A20" s="65" t="s">
        <v>745</v>
      </c>
      <c r="B20" s="73">
        <v>19</v>
      </c>
      <c r="C20" s="73"/>
      <c r="D20" s="73"/>
      <c r="E20" s="73"/>
      <c r="F20" s="73"/>
      <c r="G20" s="73"/>
      <c r="H20" s="73"/>
      <c r="I20" s="73"/>
      <c r="J20" s="73"/>
      <c r="K20" s="73"/>
      <c r="L20" s="73">
        <v>19</v>
      </c>
    </row>
    <row r="21" spans="1:12" ht="15">
      <c r="A21" s="65" t="s">
        <v>472</v>
      </c>
      <c r="B21" s="73"/>
      <c r="C21" s="73"/>
      <c r="D21" s="73">
        <v>16</v>
      </c>
      <c r="E21" s="73"/>
      <c r="F21" s="73"/>
      <c r="G21" s="73"/>
      <c r="H21" s="73"/>
      <c r="I21" s="73"/>
      <c r="J21" s="73"/>
      <c r="K21" s="73"/>
      <c r="L21" s="73">
        <v>16</v>
      </c>
    </row>
    <row r="22" spans="1:12" ht="15">
      <c r="A22" s="65" t="s">
        <v>738</v>
      </c>
      <c r="B22" s="73">
        <v>15</v>
      </c>
      <c r="C22" s="73"/>
      <c r="D22" s="73"/>
      <c r="E22" s="73"/>
      <c r="F22" s="73"/>
      <c r="G22" s="73"/>
      <c r="H22" s="73"/>
      <c r="I22" s="73"/>
      <c r="J22" s="73"/>
      <c r="K22" s="73"/>
      <c r="L22" s="73">
        <v>15</v>
      </c>
    </row>
    <row r="23" spans="1:12" ht="15">
      <c r="A23" s="65" t="s">
        <v>59</v>
      </c>
      <c r="B23" s="73">
        <v>12</v>
      </c>
      <c r="C23" s="73"/>
      <c r="D23" s="73"/>
      <c r="E23" s="73"/>
      <c r="F23" s="73"/>
      <c r="G23" s="73"/>
      <c r="H23" s="73"/>
      <c r="I23" s="73"/>
      <c r="J23" s="73"/>
      <c r="K23" s="73"/>
      <c r="L23" s="73">
        <v>12</v>
      </c>
    </row>
    <row r="24" spans="1:12" ht="15">
      <c r="A24" s="65" t="s">
        <v>159</v>
      </c>
      <c r="B24" s="73">
        <v>11</v>
      </c>
      <c r="C24" s="73"/>
      <c r="D24" s="73"/>
      <c r="E24" s="73"/>
      <c r="F24" s="73"/>
      <c r="G24" s="73"/>
      <c r="H24" s="73"/>
      <c r="I24" s="73"/>
      <c r="J24" s="73"/>
      <c r="K24" s="73"/>
      <c r="L24" s="73">
        <v>11</v>
      </c>
    </row>
    <row r="25" spans="1:12" ht="15">
      <c r="A25" s="65" t="s">
        <v>422</v>
      </c>
      <c r="B25" s="73">
        <v>428</v>
      </c>
      <c r="C25" s="73">
        <v>395</v>
      </c>
      <c r="D25" s="73">
        <v>394</v>
      </c>
      <c r="E25" s="73">
        <v>309</v>
      </c>
      <c r="F25" s="73">
        <v>285</v>
      </c>
      <c r="G25" s="73"/>
      <c r="H25" s="73"/>
      <c r="I25" s="73"/>
      <c r="J25" s="73"/>
      <c r="K25" s="73"/>
      <c r="L25" s="73">
        <v>1811</v>
      </c>
    </row>
    <row r="26" spans="1:12" ht="15">
      <c r="B26"/>
      <c r="C26"/>
      <c r="D26"/>
      <c r="E26"/>
      <c r="F26"/>
    </row>
    <row r="27" spans="1:12" ht="15">
      <c r="B27"/>
      <c r="C27"/>
      <c r="D27"/>
      <c r="E27"/>
      <c r="F27"/>
    </row>
    <row r="28" spans="1:12" ht="15">
      <c r="B28"/>
      <c r="C28"/>
      <c r="D28"/>
      <c r="E28"/>
      <c r="F28"/>
    </row>
    <row r="29" spans="1:12" ht="15">
      <c r="B29"/>
      <c r="C29"/>
      <c r="D29"/>
      <c r="E29"/>
      <c r="F29"/>
    </row>
    <row r="30" spans="1:12" ht="15">
      <c r="B30"/>
      <c r="C30"/>
      <c r="D30"/>
      <c r="E30"/>
      <c r="F30"/>
    </row>
    <row r="31" spans="1:12" ht="15">
      <c r="B31"/>
      <c r="C31"/>
      <c r="D31"/>
      <c r="E31"/>
      <c r="F31"/>
    </row>
    <row r="32" spans="1:12" ht="15">
      <c r="B32"/>
      <c r="C32"/>
      <c r="D32"/>
      <c r="E32"/>
      <c r="F32"/>
    </row>
    <row r="33" spans="2:6" ht="15">
      <c r="B33"/>
      <c r="C33"/>
      <c r="D33"/>
      <c r="E33"/>
      <c r="F33"/>
    </row>
    <row r="34" spans="2:6" ht="15">
      <c r="B34"/>
      <c r="C34"/>
      <c r="D34"/>
      <c r="E34"/>
      <c r="F34"/>
    </row>
    <row r="35" spans="2:6" ht="15">
      <c r="B35"/>
      <c r="C35"/>
      <c r="D35"/>
      <c r="E35"/>
      <c r="F35"/>
    </row>
    <row r="36" spans="2:6" ht="15">
      <c r="B36"/>
      <c r="C36"/>
      <c r="D36"/>
      <c r="E36"/>
      <c r="F36"/>
    </row>
    <row r="37" spans="2:6" ht="15">
      <c r="B37"/>
      <c r="C37"/>
      <c r="D37"/>
      <c r="E37"/>
      <c r="F37"/>
    </row>
    <row r="38" spans="2:6" ht="15">
      <c r="B38"/>
      <c r="C38"/>
      <c r="D38"/>
      <c r="E38"/>
      <c r="F38"/>
    </row>
    <row r="39" spans="2:6" ht="15">
      <c r="B39"/>
      <c r="C39"/>
      <c r="D39"/>
      <c r="E39"/>
      <c r="F39"/>
    </row>
    <row r="40" spans="2:6" ht="15">
      <c r="B40"/>
      <c r="C40"/>
      <c r="D40"/>
      <c r="E40"/>
      <c r="F40"/>
    </row>
    <row r="41" spans="2:6" ht="15">
      <c r="B41"/>
      <c r="C41"/>
      <c r="D41"/>
      <c r="E41"/>
      <c r="F41"/>
    </row>
    <row r="42" spans="2:6" ht="15">
      <c r="B42"/>
      <c r="C42"/>
      <c r="D42"/>
      <c r="E42"/>
      <c r="F42"/>
    </row>
    <row r="43" spans="2:6" ht="15">
      <c r="B43"/>
      <c r="C43"/>
      <c r="D43"/>
      <c r="E43"/>
      <c r="F43"/>
    </row>
    <row r="44" spans="2:6" ht="15">
      <c r="B44"/>
      <c r="C44"/>
      <c r="D44"/>
      <c r="E44"/>
      <c r="F44"/>
    </row>
    <row r="45" spans="2:6" ht="15">
      <c r="B45"/>
      <c r="C45"/>
      <c r="D45"/>
      <c r="E45"/>
      <c r="F45"/>
    </row>
    <row r="46" spans="2:6" ht="15">
      <c r="B46"/>
      <c r="C46"/>
      <c r="D46"/>
      <c r="E46"/>
      <c r="F46"/>
    </row>
    <row r="47" spans="2:6" ht="15">
      <c r="B47"/>
      <c r="C47"/>
      <c r="D47"/>
      <c r="E47"/>
      <c r="F47"/>
    </row>
    <row r="48" spans="2:6" ht="15">
      <c r="B48"/>
      <c r="C48"/>
      <c r="D48"/>
      <c r="E48"/>
      <c r="F48"/>
    </row>
    <row r="49" spans="2:6" ht="15">
      <c r="B49"/>
      <c r="C49"/>
      <c r="D49"/>
      <c r="E49"/>
      <c r="F49"/>
    </row>
    <row r="50" spans="2:6" ht="15">
      <c r="B50"/>
      <c r="C50"/>
      <c r="D50"/>
      <c r="E50"/>
      <c r="F50"/>
    </row>
    <row r="51" spans="2:6" ht="15">
      <c r="B51"/>
      <c r="C51"/>
      <c r="D51"/>
      <c r="E51"/>
      <c r="F51"/>
    </row>
    <row r="52" spans="2:6" ht="15">
      <c r="B52"/>
      <c r="C52"/>
      <c r="D52"/>
      <c r="E52"/>
      <c r="F52"/>
    </row>
    <row r="53" spans="2:6" ht="15">
      <c r="B53"/>
      <c r="C53"/>
      <c r="D53"/>
      <c r="E53"/>
      <c r="F53"/>
    </row>
    <row r="54" spans="2:6" ht="15">
      <c r="B54"/>
      <c r="C54"/>
      <c r="D54"/>
      <c r="E54"/>
      <c r="F54"/>
    </row>
    <row r="55" spans="2:6" ht="15">
      <c r="B55"/>
      <c r="C55"/>
      <c r="D55"/>
      <c r="E55"/>
      <c r="F55"/>
    </row>
    <row r="56" spans="2:6" ht="15">
      <c r="B56"/>
      <c r="C56"/>
      <c r="D56"/>
      <c r="E56"/>
      <c r="F56"/>
    </row>
    <row r="57" spans="2:6" ht="15">
      <c r="B57"/>
      <c r="C57"/>
      <c r="D57"/>
      <c r="E57"/>
      <c r="F57"/>
    </row>
    <row r="58" spans="2:6" ht="15">
      <c r="B58"/>
      <c r="C58"/>
      <c r="D58"/>
      <c r="E58"/>
      <c r="F58"/>
    </row>
    <row r="59" spans="2:6" ht="15">
      <c r="B59"/>
      <c r="C59"/>
      <c r="D59"/>
      <c r="E59"/>
      <c r="F59"/>
    </row>
    <row r="60" spans="2:6" ht="15">
      <c r="B60"/>
      <c r="C60"/>
      <c r="D60"/>
      <c r="E60"/>
      <c r="F60"/>
    </row>
    <row r="61" spans="2:6" ht="15">
      <c r="B61"/>
      <c r="C61"/>
      <c r="D61"/>
      <c r="E61"/>
      <c r="F61"/>
    </row>
    <row r="62" spans="2:6" ht="15">
      <c r="B62"/>
      <c r="C62"/>
      <c r="D62"/>
      <c r="E62"/>
      <c r="F62"/>
    </row>
    <row r="63" spans="2:6" ht="15">
      <c r="B63"/>
      <c r="C63"/>
      <c r="D63"/>
      <c r="E63"/>
      <c r="F63"/>
    </row>
    <row r="64" spans="2:6" ht="15">
      <c r="B64"/>
      <c r="C64"/>
      <c r="D64"/>
      <c r="E64"/>
      <c r="F64"/>
    </row>
    <row r="65" spans="2:6" ht="15">
      <c r="B65"/>
      <c r="C65"/>
      <c r="D65"/>
      <c r="E65"/>
      <c r="F65"/>
    </row>
    <row r="66" spans="2:6" ht="15">
      <c r="B66"/>
      <c r="C66"/>
      <c r="D66"/>
      <c r="E66"/>
      <c r="F66"/>
    </row>
    <row r="67" spans="2:6" ht="15">
      <c r="B67"/>
      <c r="C67"/>
      <c r="D67"/>
      <c r="E67"/>
      <c r="F67"/>
    </row>
    <row r="68" spans="2:6" ht="15">
      <c r="B68"/>
      <c r="C68"/>
      <c r="D68"/>
      <c r="E68"/>
      <c r="F68"/>
    </row>
    <row r="69" spans="2:6" ht="15">
      <c r="B69"/>
      <c r="C69"/>
      <c r="D69"/>
      <c r="E69"/>
      <c r="F69"/>
    </row>
    <row r="70" spans="2:6" ht="15">
      <c r="B70"/>
      <c r="C70"/>
      <c r="D70"/>
      <c r="E70"/>
      <c r="F70"/>
    </row>
    <row r="71" spans="2:6" ht="15">
      <c r="B71"/>
      <c r="C71"/>
      <c r="D71"/>
      <c r="E71"/>
      <c r="F71"/>
    </row>
    <row r="72" spans="2:6" ht="15">
      <c r="B72"/>
      <c r="C72"/>
      <c r="D72"/>
      <c r="E72"/>
      <c r="F72"/>
    </row>
    <row r="73" spans="2:6" ht="15">
      <c r="B73"/>
      <c r="C73"/>
      <c r="D73"/>
      <c r="E73"/>
      <c r="F73"/>
    </row>
    <row r="74" spans="2:6" ht="15">
      <c r="B74"/>
      <c r="C74"/>
      <c r="D74"/>
      <c r="E74"/>
      <c r="F74"/>
    </row>
    <row r="75" spans="2:6" ht="15">
      <c r="B75"/>
      <c r="C75"/>
      <c r="D75"/>
      <c r="E75"/>
      <c r="F75"/>
    </row>
    <row r="76" spans="2:6" ht="15">
      <c r="B76"/>
      <c r="C76"/>
      <c r="D76"/>
      <c r="E76"/>
      <c r="F76"/>
    </row>
    <row r="77" spans="2:6" ht="15">
      <c r="B77"/>
      <c r="C77"/>
      <c r="D77"/>
      <c r="E77"/>
      <c r="F77"/>
    </row>
    <row r="78" spans="2:6" ht="15">
      <c r="B78"/>
      <c r="C78"/>
      <c r="D78"/>
      <c r="E78"/>
      <c r="F78"/>
    </row>
    <row r="79" spans="2:6" ht="15">
      <c r="B79"/>
      <c r="C79"/>
      <c r="D79"/>
      <c r="E79"/>
      <c r="F79"/>
    </row>
    <row r="80" spans="2:6" ht="15">
      <c r="B80"/>
      <c r="C80"/>
      <c r="D80"/>
      <c r="E80"/>
      <c r="F80"/>
    </row>
    <row r="81" spans="2:6" ht="15">
      <c r="B81"/>
      <c r="C81"/>
      <c r="D81"/>
      <c r="E81"/>
      <c r="F81"/>
    </row>
    <row r="82" spans="2:6" ht="15">
      <c r="B82"/>
      <c r="C82"/>
      <c r="D82"/>
      <c r="E82"/>
      <c r="F82"/>
    </row>
    <row r="83" spans="2:6" ht="15">
      <c r="B83"/>
      <c r="C83"/>
      <c r="D83"/>
      <c r="E83"/>
      <c r="F83"/>
    </row>
    <row r="84" spans="2:6" ht="15">
      <c r="B84"/>
      <c r="C84"/>
      <c r="D84"/>
      <c r="E84"/>
      <c r="F84"/>
    </row>
    <row r="85" spans="2:6" ht="15">
      <c r="B85"/>
      <c r="C85"/>
      <c r="D85"/>
      <c r="E85"/>
      <c r="F85"/>
    </row>
    <row r="86" spans="2:6" ht="15">
      <c r="B86"/>
      <c r="C86"/>
      <c r="D86"/>
      <c r="E86"/>
      <c r="F86"/>
    </row>
    <row r="87" spans="2:6" ht="15">
      <c r="B87"/>
      <c r="C87"/>
      <c r="D87"/>
      <c r="E87"/>
      <c r="F87"/>
    </row>
    <row r="88" spans="2:6" ht="15">
      <c r="B88"/>
      <c r="C88"/>
      <c r="D88"/>
      <c r="E88"/>
      <c r="F88"/>
    </row>
    <row r="89" spans="2:6" ht="15">
      <c r="B89"/>
      <c r="C89"/>
      <c r="D89"/>
      <c r="E89"/>
      <c r="F89"/>
    </row>
    <row r="90" spans="2:6" ht="15">
      <c r="B90"/>
      <c r="C90"/>
      <c r="D90"/>
      <c r="E90"/>
      <c r="F90"/>
    </row>
    <row r="91" spans="2:6" ht="15">
      <c r="B91"/>
      <c r="C91"/>
      <c r="D91"/>
      <c r="E91"/>
      <c r="F91"/>
    </row>
    <row r="92" spans="2:6" ht="15">
      <c r="B92"/>
      <c r="C92"/>
      <c r="D92"/>
      <c r="E92"/>
      <c r="F92"/>
    </row>
    <row r="93" spans="2:6" ht="15">
      <c r="B93"/>
      <c r="C93"/>
      <c r="D93"/>
      <c r="E93"/>
      <c r="F93"/>
    </row>
    <row r="94" spans="2:6" ht="15">
      <c r="B94"/>
      <c r="C94"/>
      <c r="D94"/>
      <c r="E94"/>
      <c r="F94"/>
    </row>
    <row r="95" spans="2:6" ht="15">
      <c r="B95"/>
      <c r="C95"/>
      <c r="D95"/>
      <c r="E95"/>
      <c r="F95"/>
    </row>
    <row r="96" spans="2:6" ht="15">
      <c r="B96"/>
      <c r="C96"/>
      <c r="D96"/>
      <c r="E96"/>
      <c r="F96"/>
    </row>
    <row r="97" spans="2:6" ht="15">
      <c r="B97"/>
      <c r="C97"/>
      <c r="D97"/>
      <c r="E97"/>
      <c r="F97"/>
    </row>
    <row r="98" spans="2:6" ht="15">
      <c r="B98"/>
      <c r="C98"/>
      <c r="D98"/>
      <c r="E98"/>
      <c r="F98"/>
    </row>
    <row r="99" spans="2:6" ht="15">
      <c r="B99"/>
      <c r="C99"/>
      <c r="D99"/>
      <c r="E99"/>
      <c r="F99"/>
    </row>
    <row r="100" spans="2:6" ht="15">
      <c r="B100"/>
      <c r="C100"/>
      <c r="D100"/>
      <c r="E100"/>
      <c r="F100"/>
    </row>
    <row r="101" spans="2:6" ht="15">
      <c r="B101"/>
      <c r="C101"/>
      <c r="D101"/>
      <c r="E101"/>
      <c r="F101"/>
    </row>
    <row r="102" spans="2:6" ht="15">
      <c r="B102"/>
      <c r="C102"/>
      <c r="D102"/>
      <c r="E102"/>
      <c r="F102"/>
    </row>
    <row r="103" spans="2:6" ht="15">
      <c r="B103"/>
      <c r="C103"/>
      <c r="D103"/>
      <c r="E103"/>
      <c r="F103"/>
    </row>
    <row r="104" spans="2:6" ht="15">
      <c r="B104"/>
      <c r="C104"/>
      <c r="D104"/>
      <c r="E104"/>
      <c r="F104"/>
    </row>
    <row r="105" spans="2:6" ht="15">
      <c r="B105"/>
      <c r="C105"/>
      <c r="D105"/>
      <c r="E105"/>
      <c r="F105"/>
    </row>
    <row r="106" spans="2:6" ht="15">
      <c r="B106"/>
      <c r="C106"/>
      <c r="D106"/>
      <c r="E106"/>
      <c r="F106"/>
    </row>
    <row r="107" spans="2:6" ht="15">
      <c r="B107"/>
      <c r="C107"/>
      <c r="D107"/>
      <c r="E107"/>
      <c r="F107"/>
    </row>
    <row r="108" spans="2:6" ht="15">
      <c r="B108"/>
      <c r="C108"/>
      <c r="D108"/>
      <c r="E108"/>
      <c r="F108"/>
    </row>
    <row r="109" spans="2:6" ht="15">
      <c r="B109"/>
      <c r="C109"/>
      <c r="D109"/>
      <c r="E109"/>
      <c r="F109"/>
    </row>
    <row r="110" spans="2:6" ht="15">
      <c r="B110"/>
      <c r="C110"/>
      <c r="D110"/>
      <c r="E110"/>
      <c r="F110"/>
    </row>
    <row r="111" spans="2:6" ht="15">
      <c r="B111"/>
      <c r="C111"/>
      <c r="D111"/>
      <c r="E111"/>
      <c r="F111"/>
    </row>
    <row r="112" spans="2:6" ht="15">
      <c r="B112"/>
      <c r="C112"/>
      <c r="D112"/>
      <c r="E112"/>
      <c r="F112"/>
    </row>
    <row r="113" spans="1:10" ht="15">
      <c r="B113"/>
      <c r="C113"/>
      <c r="D113"/>
      <c r="E113"/>
      <c r="F113"/>
    </row>
    <row r="114" spans="1:10" ht="15">
      <c r="B114"/>
      <c r="C114"/>
      <c r="D114"/>
      <c r="E114"/>
      <c r="F114"/>
    </row>
    <row r="115" spans="1:10" ht="15">
      <c r="B115"/>
      <c r="C115"/>
      <c r="D115"/>
      <c r="E115"/>
      <c r="F115"/>
    </row>
    <row r="116" spans="1:10" ht="15">
      <c r="B116"/>
      <c r="C116"/>
      <c r="D116"/>
      <c r="E116"/>
      <c r="F116"/>
    </row>
    <row r="117" spans="1:10">
      <c r="B117"/>
    </row>
    <row r="118" spans="1:10">
      <c r="B118"/>
    </row>
    <row r="119" spans="1:10">
      <c r="B119"/>
    </row>
    <row r="120" spans="1:10">
      <c r="B120"/>
    </row>
    <row r="121" spans="1:10">
      <c r="B121"/>
    </row>
    <row r="122" spans="1:10">
      <c r="B122"/>
    </row>
    <row r="123" spans="1:10">
      <c r="B123"/>
    </row>
    <row r="124" spans="1:10">
      <c r="B124"/>
    </row>
    <row r="125" spans="1:10">
      <c r="B125"/>
    </row>
    <row r="126" spans="1:10">
      <c r="B126"/>
    </row>
    <row r="127" spans="1:10" s="76" customFormat="1">
      <c r="A127"/>
      <c r="B127"/>
      <c r="E127" s="72"/>
      <c r="F127" s="72"/>
      <c r="G127"/>
      <c r="H127"/>
      <c r="I127"/>
      <c r="J127"/>
    </row>
    <row r="128" spans="1:10" s="76" customFormat="1">
      <c r="A128"/>
      <c r="B128"/>
      <c r="E128" s="72"/>
      <c r="F128" s="72"/>
      <c r="G128"/>
      <c r="H128"/>
      <c r="I128"/>
      <c r="J128"/>
    </row>
    <row r="129" spans="1:10" s="76" customFormat="1">
      <c r="A129"/>
      <c r="B129"/>
      <c r="E129" s="72"/>
      <c r="F129" s="72"/>
      <c r="G129"/>
      <c r="H129"/>
      <c r="I129"/>
      <c r="J129"/>
    </row>
    <row r="130" spans="1:10" s="76" customFormat="1">
      <c r="A130"/>
      <c r="B130"/>
      <c r="E130" s="72"/>
      <c r="F130" s="72"/>
      <c r="G130"/>
      <c r="H130"/>
      <c r="I130"/>
      <c r="J130"/>
    </row>
    <row r="131" spans="1:10" s="76" customFormat="1">
      <c r="A131"/>
      <c r="B131"/>
      <c r="E131" s="72"/>
      <c r="F131" s="72"/>
      <c r="G131"/>
      <c r="H131"/>
      <c r="I131"/>
      <c r="J131"/>
    </row>
    <row r="132" spans="1:10" s="76" customFormat="1">
      <c r="A132"/>
      <c r="B132"/>
      <c r="E132" s="72"/>
      <c r="F132" s="72"/>
      <c r="G132"/>
      <c r="H132"/>
      <c r="I132"/>
      <c r="J132"/>
    </row>
    <row r="133" spans="1:10" s="76" customFormat="1">
      <c r="A133"/>
      <c r="B133"/>
      <c r="E133" s="72"/>
      <c r="F133" s="72"/>
      <c r="G133"/>
      <c r="H133"/>
      <c r="I133"/>
      <c r="J133"/>
    </row>
    <row r="134" spans="1:10" s="76" customFormat="1">
      <c r="A134"/>
      <c r="B134"/>
      <c r="E134" s="72"/>
      <c r="F134" s="72"/>
      <c r="G134"/>
      <c r="H134"/>
      <c r="I134"/>
      <c r="J134"/>
    </row>
    <row r="135" spans="1:10" s="76" customFormat="1">
      <c r="A135"/>
      <c r="B135"/>
      <c r="E135" s="72"/>
      <c r="F135" s="72"/>
      <c r="G135"/>
      <c r="H135"/>
      <c r="I135"/>
      <c r="J135"/>
    </row>
    <row r="136" spans="1:10" s="76" customFormat="1">
      <c r="A136"/>
      <c r="B136"/>
      <c r="E136" s="72"/>
      <c r="F136" s="72"/>
      <c r="G136"/>
      <c r="H136"/>
      <c r="I136"/>
      <c r="J136"/>
    </row>
    <row r="137" spans="1:10" s="76" customFormat="1">
      <c r="A137"/>
      <c r="B137"/>
      <c r="E137" s="72"/>
      <c r="F137" s="72"/>
      <c r="G137"/>
      <c r="H137"/>
      <c r="I137"/>
      <c r="J137"/>
    </row>
    <row r="138" spans="1:10" s="76" customFormat="1">
      <c r="A138"/>
      <c r="B138"/>
      <c r="E138" s="72"/>
      <c r="F138" s="72"/>
      <c r="G138"/>
      <c r="H138"/>
      <c r="I138"/>
      <c r="J138"/>
    </row>
    <row r="139" spans="1:10" s="76" customFormat="1">
      <c r="A139"/>
      <c r="B139"/>
      <c r="E139" s="72"/>
      <c r="F139" s="72"/>
      <c r="G139"/>
      <c r="H139"/>
      <c r="I139"/>
      <c r="J139"/>
    </row>
    <row r="140" spans="1:10" s="76" customFormat="1">
      <c r="A140"/>
      <c r="B140"/>
      <c r="E140" s="72"/>
      <c r="F140" s="72"/>
      <c r="G140"/>
      <c r="H140"/>
      <c r="I140"/>
      <c r="J140"/>
    </row>
    <row r="141" spans="1:10" s="76" customFormat="1">
      <c r="A141"/>
      <c r="B141"/>
      <c r="E141" s="72"/>
      <c r="F141" s="72"/>
      <c r="G141"/>
      <c r="H141"/>
      <c r="I141"/>
      <c r="J141"/>
    </row>
    <row r="142" spans="1:10" s="76" customFormat="1">
      <c r="A142"/>
      <c r="B142"/>
      <c r="E142" s="72"/>
      <c r="F142" s="72"/>
      <c r="G142"/>
      <c r="H142"/>
      <c r="I142"/>
      <c r="J142"/>
    </row>
    <row r="143" spans="1:10" s="76" customFormat="1">
      <c r="A143"/>
      <c r="B143"/>
      <c r="E143" s="72"/>
      <c r="F143" s="72"/>
      <c r="G143"/>
      <c r="H143"/>
      <c r="I143"/>
      <c r="J143"/>
    </row>
    <row r="144" spans="1:10" s="76" customFormat="1">
      <c r="A144"/>
      <c r="B144"/>
      <c r="E144" s="72"/>
      <c r="F144" s="72"/>
      <c r="G144"/>
      <c r="H144"/>
      <c r="I144"/>
      <c r="J144"/>
    </row>
    <row r="145" spans="1:10" s="76" customFormat="1">
      <c r="A145"/>
      <c r="B145"/>
      <c r="E145" s="72"/>
      <c r="F145" s="72"/>
      <c r="G145"/>
      <c r="H145"/>
      <c r="I145"/>
      <c r="J145"/>
    </row>
    <row r="146" spans="1:10" s="76" customFormat="1">
      <c r="A146"/>
      <c r="B146"/>
      <c r="E146" s="72"/>
      <c r="F146" s="72"/>
      <c r="G146"/>
      <c r="H146"/>
      <c r="I146"/>
      <c r="J146"/>
    </row>
    <row r="147" spans="1:10" s="76" customFormat="1">
      <c r="A147"/>
      <c r="B147"/>
      <c r="E147" s="72"/>
      <c r="F147" s="72"/>
      <c r="G147"/>
      <c r="H147"/>
      <c r="I147"/>
      <c r="J147"/>
    </row>
    <row r="148" spans="1:10" s="76" customFormat="1">
      <c r="A148"/>
      <c r="B148"/>
      <c r="E148" s="72"/>
      <c r="F148" s="72"/>
      <c r="G148"/>
      <c r="H148"/>
      <c r="I148"/>
      <c r="J148"/>
    </row>
    <row r="149" spans="1:10" s="76" customFormat="1">
      <c r="A149"/>
      <c r="B149"/>
      <c r="E149" s="72"/>
      <c r="F149" s="72"/>
      <c r="G149"/>
      <c r="H149"/>
      <c r="I149"/>
      <c r="J149"/>
    </row>
    <row r="150" spans="1:10" s="76" customFormat="1">
      <c r="A150"/>
      <c r="B150"/>
      <c r="E150" s="72"/>
      <c r="F150" s="72"/>
      <c r="G150"/>
      <c r="H150"/>
      <c r="I150"/>
      <c r="J150"/>
    </row>
    <row r="151" spans="1:10" s="76" customFormat="1">
      <c r="A151"/>
      <c r="B151"/>
      <c r="E151" s="72"/>
      <c r="F151" s="72"/>
      <c r="G151"/>
      <c r="H151"/>
      <c r="I151"/>
      <c r="J151"/>
    </row>
    <row r="152" spans="1:10" s="76" customFormat="1">
      <c r="A152"/>
      <c r="B152"/>
      <c r="E152" s="72"/>
      <c r="F152" s="72"/>
      <c r="G152"/>
      <c r="H152"/>
      <c r="I152"/>
      <c r="J152"/>
    </row>
    <row r="153" spans="1:10" s="76" customFormat="1">
      <c r="A153"/>
      <c r="B153"/>
      <c r="E153" s="72"/>
      <c r="F153" s="72"/>
      <c r="G153"/>
      <c r="H153"/>
      <c r="I153"/>
      <c r="J153"/>
    </row>
    <row r="154" spans="1:10" s="76" customFormat="1">
      <c r="A154"/>
      <c r="B154"/>
      <c r="E154" s="72"/>
      <c r="F154" s="72"/>
      <c r="G154"/>
      <c r="H154"/>
      <c r="I154"/>
      <c r="J154"/>
    </row>
    <row r="155" spans="1:10" s="76" customFormat="1">
      <c r="A155"/>
      <c r="B155"/>
      <c r="E155" s="72"/>
      <c r="F155" s="72"/>
      <c r="G155"/>
      <c r="H155"/>
      <c r="I155"/>
      <c r="J155"/>
    </row>
    <row r="156" spans="1:10" s="76" customFormat="1">
      <c r="A156"/>
      <c r="B156"/>
      <c r="E156" s="72"/>
      <c r="F156" s="72"/>
      <c r="G156"/>
      <c r="H156"/>
      <c r="I156"/>
      <c r="J156"/>
    </row>
    <row r="157" spans="1:10" s="76" customFormat="1">
      <c r="A157"/>
      <c r="B157"/>
      <c r="E157" s="72"/>
      <c r="F157" s="72"/>
      <c r="G157"/>
      <c r="H157"/>
      <c r="I157"/>
      <c r="J157"/>
    </row>
    <row r="158" spans="1:10" s="76" customFormat="1">
      <c r="A158"/>
      <c r="B158"/>
      <c r="E158" s="72"/>
      <c r="F158" s="72"/>
      <c r="G158"/>
      <c r="H158"/>
      <c r="I158"/>
      <c r="J158"/>
    </row>
    <row r="159" spans="1:10" s="76" customFormat="1">
      <c r="A159"/>
      <c r="B159"/>
      <c r="E159" s="72"/>
      <c r="F159" s="72"/>
      <c r="G159"/>
      <c r="H159"/>
      <c r="I159"/>
      <c r="J159"/>
    </row>
    <row r="160" spans="1:10" s="76" customFormat="1">
      <c r="A160"/>
      <c r="B160"/>
      <c r="E160" s="72"/>
      <c r="F160" s="72"/>
      <c r="G160"/>
      <c r="H160"/>
      <c r="I160"/>
      <c r="J160"/>
    </row>
    <row r="161" spans="1:10" s="76" customFormat="1">
      <c r="A161"/>
      <c r="B161"/>
      <c r="E161" s="72"/>
      <c r="F161" s="72"/>
      <c r="G161"/>
      <c r="H161"/>
      <c r="I161"/>
      <c r="J161"/>
    </row>
    <row r="162" spans="1:10" s="76" customFormat="1">
      <c r="A162"/>
      <c r="B162"/>
      <c r="E162" s="72"/>
      <c r="F162" s="72"/>
      <c r="G162"/>
      <c r="H162"/>
      <c r="I162"/>
      <c r="J162"/>
    </row>
    <row r="163" spans="1:10" s="76" customFormat="1">
      <c r="A163"/>
      <c r="B163"/>
      <c r="E163" s="72"/>
      <c r="F163" s="72"/>
      <c r="G163"/>
      <c r="H163"/>
      <c r="I163"/>
      <c r="J163"/>
    </row>
    <row r="164" spans="1:10" s="76" customFormat="1">
      <c r="A164"/>
      <c r="B164"/>
      <c r="E164" s="72"/>
      <c r="F164" s="72"/>
      <c r="G164"/>
      <c r="H164"/>
      <c r="I164"/>
      <c r="J164"/>
    </row>
    <row r="165" spans="1:10" s="76" customFormat="1">
      <c r="A165"/>
      <c r="B165"/>
      <c r="E165" s="72"/>
      <c r="F165" s="72"/>
      <c r="G165"/>
      <c r="H165"/>
      <c r="I165"/>
      <c r="J165"/>
    </row>
    <row r="166" spans="1:10" s="76" customFormat="1">
      <c r="A166"/>
      <c r="B166"/>
      <c r="E166" s="72"/>
      <c r="F166" s="72"/>
      <c r="G166"/>
      <c r="H166"/>
      <c r="I166"/>
      <c r="J166"/>
    </row>
    <row r="167" spans="1:10" s="76" customFormat="1">
      <c r="A167"/>
      <c r="B167"/>
      <c r="E167" s="72"/>
      <c r="F167" s="72"/>
      <c r="G167"/>
      <c r="H167"/>
      <c r="I167"/>
      <c r="J167"/>
    </row>
    <row r="168" spans="1:10" s="76" customFormat="1">
      <c r="A168"/>
      <c r="B168"/>
      <c r="E168" s="72"/>
      <c r="F168" s="72"/>
      <c r="G168"/>
      <c r="H168"/>
      <c r="I168"/>
      <c r="J168"/>
    </row>
    <row r="169" spans="1:10" s="76" customFormat="1">
      <c r="A169"/>
      <c r="B169"/>
      <c r="E169" s="72"/>
      <c r="F169" s="72"/>
      <c r="G169"/>
      <c r="H169"/>
      <c r="I169"/>
      <c r="J169"/>
    </row>
    <row r="170" spans="1:10" s="76" customFormat="1">
      <c r="A170"/>
      <c r="B170"/>
      <c r="E170" s="72"/>
      <c r="F170" s="72"/>
      <c r="G170"/>
      <c r="H170"/>
      <c r="I170"/>
      <c r="J170"/>
    </row>
    <row r="171" spans="1:10" s="76" customFormat="1">
      <c r="A171"/>
      <c r="B171"/>
      <c r="E171" s="72"/>
      <c r="F171" s="72"/>
      <c r="G171"/>
      <c r="H171"/>
      <c r="I171"/>
      <c r="J171"/>
    </row>
    <row r="172" spans="1:10" s="76" customFormat="1">
      <c r="A172"/>
      <c r="B172"/>
      <c r="E172" s="72"/>
      <c r="F172" s="72"/>
      <c r="G172"/>
      <c r="H172"/>
      <c r="I172"/>
      <c r="J172"/>
    </row>
    <row r="173" spans="1:10" s="76" customFormat="1">
      <c r="A173"/>
      <c r="B173"/>
      <c r="E173" s="72"/>
      <c r="F173" s="72"/>
      <c r="G173"/>
      <c r="H173"/>
      <c r="I173"/>
      <c r="J173"/>
    </row>
    <row r="174" spans="1:10" s="76" customFormat="1">
      <c r="A174"/>
      <c r="B174"/>
      <c r="E174" s="72"/>
      <c r="F174" s="72"/>
      <c r="G174"/>
      <c r="H174"/>
      <c r="I174"/>
      <c r="J174"/>
    </row>
    <row r="175" spans="1:10" s="76" customFormat="1">
      <c r="A175"/>
      <c r="B175"/>
      <c r="E175" s="72"/>
      <c r="F175" s="72"/>
      <c r="G175"/>
      <c r="H175"/>
      <c r="I175"/>
      <c r="J175"/>
    </row>
    <row r="176" spans="1:10" s="76" customFormat="1">
      <c r="A176"/>
      <c r="B176"/>
      <c r="E176" s="72"/>
      <c r="F176" s="72"/>
      <c r="G176"/>
      <c r="H176"/>
      <c r="I176"/>
      <c r="J176"/>
    </row>
    <row r="177" spans="1:10" s="76" customFormat="1">
      <c r="A177"/>
      <c r="B177"/>
      <c r="E177" s="72"/>
      <c r="F177" s="72"/>
      <c r="G177"/>
      <c r="H177"/>
      <c r="I177"/>
      <c r="J177"/>
    </row>
    <row r="178" spans="1:10" s="76" customFormat="1">
      <c r="A178"/>
      <c r="B178"/>
      <c r="E178" s="72"/>
      <c r="F178" s="72"/>
      <c r="G178"/>
      <c r="H178"/>
      <c r="I178"/>
      <c r="J178"/>
    </row>
    <row r="179" spans="1:10" s="76" customFormat="1">
      <c r="A179"/>
      <c r="B179"/>
      <c r="E179" s="72"/>
      <c r="F179" s="72"/>
      <c r="G179"/>
      <c r="H179"/>
      <c r="I179"/>
      <c r="J179"/>
    </row>
    <row r="180" spans="1:10" s="76" customFormat="1">
      <c r="A180"/>
      <c r="B180"/>
      <c r="E180" s="72"/>
      <c r="F180" s="72"/>
      <c r="G180"/>
      <c r="H180"/>
      <c r="I180"/>
      <c r="J180"/>
    </row>
    <row r="181" spans="1:10" s="76" customFormat="1">
      <c r="A181"/>
      <c r="B181"/>
      <c r="E181" s="72"/>
      <c r="F181" s="72"/>
      <c r="G181"/>
      <c r="H181"/>
      <c r="I181"/>
      <c r="J181"/>
    </row>
    <row r="182" spans="1:10" s="76" customFormat="1">
      <c r="A182"/>
      <c r="B182"/>
      <c r="E182" s="72"/>
      <c r="F182" s="72"/>
      <c r="G182"/>
      <c r="H182"/>
      <c r="I182"/>
      <c r="J182"/>
    </row>
    <row r="183" spans="1:10" s="76" customFormat="1">
      <c r="A183"/>
      <c r="B183"/>
      <c r="E183" s="72"/>
      <c r="F183" s="72"/>
      <c r="G183"/>
      <c r="H183"/>
      <c r="I183"/>
      <c r="J183"/>
    </row>
    <row r="184" spans="1:10" s="76" customFormat="1">
      <c r="A184"/>
      <c r="B184"/>
      <c r="E184" s="72"/>
      <c r="F184" s="72"/>
      <c r="G184"/>
      <c r="H184"/>
      <c r="I184"/>
      <c r="J184"/>
    </row>
    <row r="185" spans="1:10" s="76" customFormat="1">
      <c r="A185"/>
      <c r="B185"/>
      <c r="E185" s="72"/>
      <c r="F185" s="72"/>
      <c r="G185"/>
      <c r="H185"/>
      <c r="I185"/>
      <c r="J185"/>
    </row>
    <row r="186" spans="1:10" s="76" customFormat="1">
      <c r="A186"/>
      <c r="B186"/>
      <c r="E186" s="72"/>
      <c r="F186" s="72"/>
      <c r="G186"/>
      <c r="H186"/>
      <c r="I186"/>
      <c r="J186"/>
    </row>
    <row r="187" spans="1:10" s="76" customFormat="1">
      <c r="A187"/>
      <c r="B187"/>
      <c r="E187" s="72"/>
      <c r="F187" s="72"/>
      <c r="G187"/>
      <c r="H187"/>
      <c r="I187"/>
      <c r="J187"/>
    </row>
    <row r="188" spans="1:10" s="76" customFormat="1">
      <c r="A188"/>
      <c r="B188"/>
      <c r="E188" s="72"/>
      <c r="F188" s="72"/>
      <c r="G188"/>
      <c r="H188"/>
      <c r="I188"/>
      <c r="J188"/>
    </row>
    <row r="189" spans="1:10" s="76" customFormat="1">
      <c r="A189"/>
      <c r="B189"/>
      <c r="E189" s="72"/>
      <c r="F189" s="72"/>
      <c r="G189"/>
      <c r="H189"/>
      <c r="I189"/>
      <c r="J189"/>
    </row>
    <row r="190" spans="1:10" s="76" customFormat="1">
      <c r="A190"/>
      <c r="B190"/>
      <c r="E190" s="72"/>
      <c r="F190" s="72"/>
      <c r="G190"/>
      <c r="H190"/>
      <c r="I190"/>
      <c r="J190"/>
    </row>
    <row r="191" spans="1:10" s="76" customFormat="1">
      <c r="A191"/>
      <c r="B191"/>
      <c r="E191" s="72"/>
      <c r="F191" s="72"/>
      <c r="G191"/>
      <c r="H191"/>
      <c r="I191"/>
      <c r="J191"/>
    </row>
    <row r="192" spans="1:10" s="76" customFormat="1">
      <c r="A192"/>
      <c r="B192"/>
      <c r="E192" s="72"/>
      <c r="F192" s="72"/>
      <c r="G192"/>
      <c r="H192"/>
      <c r="I192"/>
      <c r="J192"/>
    </row>
    <row r="193" spans="1:10" s="76" customFormat="1">
      <c r="A193"/>
      <c r="B193"/>
      <c r="E193" s="72"/>
      <c r="F193" s="72"/>
      <c r="G193"/>
      <c r="H193"/>
      <c r="I193"/>
      <c r="J193"/>
    </row>
    <row r="194" spans="1:10" s="76" customFormat="1">
      <c r="A194"/>
      <c r="B194"/>
      <c r="E194" s="72"/>
      <c r="F194" s="72"/>
      <c r="G194"/>
      <c r="H194"/>
      <c r="I194"/>
      <c r="J194"/>
    </row>
    <row r="195" spans="1:10" s="76" customFormat="1">
      <c r="A195"/>
      <c r="B195"/>
      <c r="E195" s="72"/>
      <c r="F195" s="72"/>
      <c r="G195"/>
      <c r="H195"/>
      <c r="I195"/>
      <c r="J195"/>
    </row>
    <row r="196" spans="1:10" s="76" customFormat="1">
      <c r="A196"/>
      <c r="B196"/>
      <c r="E196" s="72"/>
      <c r="F196" s="72"/>
      <c r="G196"/>
      <c r="H196"/>
      <c r="I196"/>
      <c r="J196"/>
    </row>
    <row r="197" spans="1:10" s="76" customFormat="1">
      <c r="A197"/>
      <c r="B197"/>
      <c r="E197" s="72"/>
      <c r="F197" s="72"/>
      <c r="G197"/>
      <c r="H197"/>
      <c r="I197"/>
      <c r="J197"/>
    </row>
    <row r="198" spans="1:10" s="76" customFormat="1">
      <c r="A198"/>
      <c r="B198"/>
      <c r="E198" s="72"/>
      <c r="F198" s="72"/>
      <c r="G198"/>
      <c r="H198"/>
      <c r="I198"/>
      <c r="J198"/>
    </row>
    <row r="199" spans="1:10" s="76" customFormat="1">
      <c r="A199"/>
      <c r="B199"/>
      <c r="E199" s="72"/>
      <c r="F199" s="72"/>
      <c r="G199"/>
      <c r="H199"/>
      <c r="I199"/>
      <c r="J199"/>
    </row>
    <row r="200" spans="1:10" s="76" customFormat="1">
      <c r="A200"/>
      <c r="B200"/>
      <c r="E200" s="72"/>
      <c r="F200" s="72"/>
      <c r="G200"/>
      <c r="H200"/>
      <c r="I200"/>
      <c r="J200"/>
    </row>
    <row r="201" spans="1:10" s="76" customFormat="1">
      <c r="A201"/>
      <c r="B201"/>
      <c r="E201" s="72"/>
      <c r="F201" s="72"/>
      <c r="G201"/>
      <c r="H201"/>
      <c r="I201"/>
      <c r="J201"/>
    </row>
    <row r="202" spans="1:10" s="76" customFormat="1">
      <c r="A202"/>
      <c r="B202"/>
      <c r="E202" s="72"/>
      <c r="F202" s="72"/>
      <c r="G202"/>
      <c r="H202"/>
      <c r="I202"/>
      <c r="J202"/>
    </row>
    <row r="203" spans="1:10" s="76" customFormat="1">
      <c r="A203"/>
      <c r="B203"/>
      <c r="E203" s="72"/>
      <c r="F203" s="72"/>
      <c r="G203"/>
      <c r="H203"/>
      <c r="I203"/>
      <c r="J203"/>
    </row>
    <row r="204" spans="1:10" s="76" customFormat="1">
      <c r="A204"/>
      <c r="B204"/>
      <c r="E204" s="72"/>
      <c r="F204" s="72"/>
      <c r="G204"/>
      <c r="H204"/>
      <c r="I204"/>
      <c r="J204"/>
    </row>
    <row r="205" spans="1:10" s="76" customFormat="1">
      <c r="A205"/>
      <c r="B205"/>
      <c r="E205" s="72"/>
      <c r="F205" s="72"/>
      <c r="G205"/>
      <c r="H205"/>
      <c r="I205"/>
      <c r="J205"/>
    </row>
    <row r="206" spans="1:10" s="76" customFormat="1">
      <c r="A206"/>
      <c r="B206"/>
      <c r="E206" s="72"/>
      <c r="F206" s="72"/>
      <c r="G206"/>
      <c r="H206"/>
      <c r="I206"/>
      <c r="J206"/>
    </row>
    <row r="207" spans="1:10" s="76" customFormat="1">
      <c r="A207"/>
      <c r="B207"/>
      <c r="E207" s="72"/>
      <c r="F207" s="72"/>
      <c r="G207"/>
      <c r="H207"/>
      <c r="I207"/>
      <c r="J207"/>
    </row>
    <row r="208" spans="1:10" s="76" customFormat="1">
      <c r="A208"/>
      <c r="B208"/>
      <c r="E208" s="72"/>
      <c r="F208" s="72"/>
      <c r="G208"/>
      <c r="H208"/>
      <c r="I208"/>
      <c r="J208"/>
    </row>
    <row r="209" spans="1:10" s="76" customFormat="1">
      <c r="A209"/>
      <c r="B209"/>
      <c r="E209" s="72"/>
      <c r="F209" s="72"/>
      <c r="G209"/>
      <c r="H209"/>
      <c r="I209"/>
      <c r="J209"/>
    </row>
    <row r="210" spans="1:10" s="76" customFormat="1">
      <c r="A210"/>
      <c r="B210"/>
      <c r="E210" s="72"/>
      <c r="F210" s="72"/>
      <c r="G210"/>
      <c r="H210"/>
      <c r="I210"/>
      <c r="J210"/>
    </row>
    <row r="211" spans="1:10" s="76" customFormat="1">
      <c r="A211"/>
      <c r="B211"/>
      <c r="E211" s="72"/>
      <c r="F211" s="72"/>
      <c r="G211"/>
      <c r="H211"/>
      <c r="I211"/>
      <c r="J211"/>
    </row>
    <row r="212" spans="1:10" s="76" customFormat="1">
      <c r="A212"/>
      <c r="B212"/>
      <c r="E212" s="72"/>
      <c r="F212" s="72"/>
      <c r="G212"/>
      <c r="H212"/>
      <c r="I212"/>
      <c r="J212"/>
    </row>
    <row r="213" spans="1:10" s="76" customFormat="1">
      <c r="A213"/>
      <c r="B213"/>
      <c r="E213" s="72"/>
      <c r="F213" s="72"/>
      <c r="G213"/>
      <c r="H213"/>
      <c r="I213"/>
      <c r="J213"/>
    </row>
    <row r="214" spans="1:10" s="76" customFormat="1">
      <c r="A214"/>
      <c r="B214"/>
      <c r="E214" s="72"/>
      <c r="F214" s="72"/>
      <c r="G214"/>
      <c r="H214"/>
      <c r="I214"/>
      <c r="J214"/>
    </row>
    <row r="215" spans="1:10" s="76" customFormat="1">
      <c r="A215"/>
      <c r="B215"/>
      <c r="E215" s="72"/>
      <c r="F215" s="72"/>
      <c r="G215"/>
      <c r="H215"/>
      <c r="I215"/>
      <c r="J215"/>
    </row>
    <row r="216" spans="1:10" s="76" customFormat="1">
      <c r="A216"/>
      <c r="B216"/>
      <c r="E216" s="72"/>
      <c r="F216" s="72"/>
      <c r="G216"/>
      <c r="H216"/>
      <c r="I216"/>
      <c r="J216"/>
    </row>
    <row r="217" spans="1:10" s="76" customFormat="1">
      <c r="A217"/>
      <c r="B217"/>
      <c r="E217" s="72"/>
      <c r="F217" s="72"/>
      <c r="G217"/>
      <c r="H217"/>
      <c r="I217"/>
      <c r="J217"/>
    </row>
    <row r="218" spans="1:10" s="76" customFormat="1">
      <c r="A218"/>
      <c r="B218"/>
      <c r="E218" s="72"/>
      <c r="F218" s="72"/>
      <c r="G218"/>
      <c r="H218"/>
      <c r="I218"/>
      <c r="J218"/>
    </row>
    <row r="219" spans="1:10" s="76" customFormat="1">
      <c r="A219"/>
      <c r="B219"/>
      <c r="E219" s="72"/>
      <c r="F219" s="72"/>
      <c r="G219"/>
      <c r="H219"/>
      <c r="I219"/>
      <c r="J219"/>
    </row>
    <row r="220" spans="1:10" s="76" customFormat="1">
      <c r="A220"/>
      <c r="B220"/>
      <c r="E220" s="72"/>
      <c r="F220" s="72"/>
      <c r="G220"/>
      <c r="H220"/>
      <c r="I220"/>
      <c r="J220"/>
    </row>
    <row r="221" spans="1:10" s="76" customFormat="1">
      <c r="A221"/>
      <c r="B221"/>
      <c r="E221" s="72"/>
      <c r="F221" s="72"/>
      <c r="G221"/>
      <c r="H221"/>
      <c r="I221"/>
      <c r="J221"/>
    </row>
    <row r="222" spans="1:10" s="76" customFormat="1">
      <c r="A222"/>
      <c r="B222"/>
      <c r="E222" s="72"/>
      <c r="F222" s="72"/>
      <c r="G222"/>
      <c r="H222"/>
      <c r="I222"/>
      <c r="J222"/>
    </row>
    <row r="223" spans="1:10" s="76" customFormat="1">
      <c r="A223"/>
      <c r="B223"/>
      <c r="E223" s="72"/>
      <c r="F223" s="72"/>
      <c r="G223"/>
      <c r="H223"/>
      <c r="I223"/>
      <c r="J223"/>
    </row>
    <row r="224" spans="1:10" s="76" customFormat="1">
      <c r="A224"/>
      <c r="B224"/>
      <c r="E224" s="72"/>
      <c r="F224" s="72"/>
      <c r="G224"/>
      <c r="H224"/>
      <c r="I224"/>
      <c r="J224"/>
    </row>
    <row r="225" spans="1:10" s="76" customFormat="1">
      <c r="A225"/>
      <c r="B225"/>
      <c r="E225" s="72"/>
      <c r="F225" s="72"/>
      <c r="G225"/>
      <c r="H225"/>
      <c r="I225"/>
      <c r="J225"/>
    </row>
    <row r="226" spans="1:10" s="76" customFormat="1">
      <c r="A226"/>
      <c r="B226"/>
      <c r="E226" s="72"/>
      <c r="F226" s="72"/>
      <c r="G226"/>
      <c r="H226"/>
      <c r="I226"/>
      <c r="J226"/>
    </row>
    <row r="227" spans="1:10" s="76" customFormat="1">
      <c r="A227"/>
      <c r="B227"/>
      <c r="E227" s="72"/>
      <c r="F227" s="72"/>
      <c r="G227"/>
      <c r="H227"/>
      <c r="I227"/>
      <c r="J227"/>
    </row>
    <row r="228" spans="1:10" s="76" customFormat="1">
      <c r="A228"/>
      <c r="B228"/>
      <c r="E228" s="72"/>
      <c r="F228" s="72"/>
      <c r="G228"/>
      <c r="H228"/>
      <c r="I228"/>
      <c r="J228"/>
    </row>
    <row r="229" spans="1:10" s="76" customFormat="1">
      <c r="A229"/>
      <c r="B229"/>
      <c r="E229" s="72"/>
      <c r="F229" s="72"/>
      <c r="G229"/>
      <c r="H229"/>
      <c r="I229"/>
      <c r="J229"/>
    </row>
    <row r="230" spans="1:10" s="76" customFormat="1">
      <c r="A230"/>
      <c r="B230"/>
      <c r="E230" s="72"/>
      <c r="F230" s="72"/>
      <c r="G230"/>
      <c r="H230"/>
      <c r="I230"/>
      <c r="J230"/>
    </row>
    <row r="231" spans="1:10" s="76" customFormat="1">
      <c r="A231"/>
      <c r="B231"/>
      <c r="E231" s="72"/>
      <c r="F231" s="72"/>
      <c r="G231"/>
      <c r="H231"/>
      <c r="I231"/>
      <c r="J231"/>
    </row>
    <row r="232" spans="1:10" s="76" customFormat="1">
      <c r="A232"/>
      <c r="B232"/>
      <c r="E232" s="72"/>
      <c r="F232" s="72"/>
      <c r="G232"/>
      <c r="H232"/>
      <c r="I232"/>
      <c r="J232"/>
    </row>
    <row r="233" spans="1:10" s="76" customFormat="1">
      <c r="A233"/>
      <c r="B233"/>
      <c r="E233" s="72"/>
      <c r="F233" s="72"/>
      <c r="G233"/>
      <c r="H233"/>
      <c r="I233"/>
      <c r="J233"/>
    </row>
    <row r="234" spans="1:10" s="76" customFormat="1">
      <c r="A234"/>
      <c r="B234"/>
      <c r="E234" s="72"/>
      <c r="F234" s="72"/>
      <c r="G234"/>
      <c r="H234"/>
      <c r="I234"/>
      <c r="J234"/>
    </row>
    <row r="235" spans="1:10" s="76" customFormat="1">
      <c r="A235"/>
      <c r="B235"/>
      <c r="E235" s="72"/>
      <c r="F235" s="72"/>
      <c r="G235"/>
      <c r="H235"/>
      <c r="I235"/>
      <c r="J235"/>
    </row>
    <row r="236" spans="1:10" s="76" customFormat="1">
      <c r="A236"/>
      <c r="B236"/>
      <c r="E236" s="72"/>
      <c r="F236" s="72"/>
      <c r="G236"/>
      <c r="H236"/>
      <c r="I236"/>
      <c r="J236"/>
    </row>
    <row r="237" spans="1:10" s="76" customFormat="1">
      <c r="A237"/>
      <c r="B237"/>
      <c r="E237" s="72"/>
      <c r="F237" s="72"/>
      <c r="G237"/>
      <c r="H237"/>
      <c r="I237"/>
      <c r="J237"/>
    </row>
    <row r="238" spans="1:10" s="76" customFormat="1">
      <c r="A238"/>
      <c r="B238"/>
      <c r="E238" s="72"/>
      <c r="F238" s="72"/>
      <c r="G238"/>
      <c r="H238"/>
      <c r="I238"/>
      <c r="J238"/>
    </row>
    <row r="239" spans="1:10" s="76" customFormat="1">
      <c r="A239"/>
      <c r="B239"/>
      <c r="E239" s="72"/>
      <c r="F239" s="72"/>
      <c r="G239"/>
      <c r="H239"/>
      <c r="I239"/>
      <c r="J239"/>
    </row>
    <row r="240" spans="1:10" s="76" customFormat="1">
      <c r="A240"/>
      <c r="B240"/>
      <c r="E240" s="72"/>
      <c r="F240" s="72"/>
      <c r="G240"/>
      <c r="H240"/>
      <c r="I240"/>
      <c r="J240"/>
    </row>
    <row r="241" spans="1:10" s="76" customFormat="1">
      <c r="A241"/>
      <c r="B241"/>
      <c r="E241" s="72"/>
      <c r="F241" s="72"/>
      <c r="G241"/>
      <c r="H241"/>
      <c r="I241"/>
      <c r="J241"/>
    </row>
    <row r="242" spans="1:10" s="76" customFormat="1">
      <c r="A242"/>
      <c r="B242"/>
      <c r="E242" s="72"/>
      <c r="F242" s="72"/>
      <c r="G242"/>
      <c r="H242"/>
      <c r="I242"/>
      <c r="J242"/>
    </row>
    <row r="243" spans="1:10" s="76" customFormat="1">
      <c r="A243"/>
      <c r="B243"/>
      <c r="E243" s="72"/>
      <c r="F243" s="72"/>
      <c r="G243"/>
      <c r="H243"/>
      <c r="I243"/>
      <c r="J243"/>
    </row>
    <row r="244" spans="1:10" s="76" customFormat="1">
      <c r="A244"/>
      <c r="B244"/>
      <c r="E244" s="72"/>
      <c r="F244" s="72"/>
      <c r="G244"/>
      <c r="H244"/>
      <c r="I244"/>
      <c r="J244"/>
    </row>
    <row r="245" spans="1:10" s="76" customFormat="1">
      <c r="A245"/>
      <c r="B245"/>
      <c r="E245" s="72"/>
      <c r="F245" s="72"/>
      <c r="G245"/>
      <c r="H245"/>
      <c r="I245"/>
      <c r="J245"/>
    </row>
    <row r="246" spans="1:10" s="76" customFormat="1">
      <c r="A246"/>
      <c r="B246"/>
      <c r="E246" s="72"/>
      <c r="F246" s="72"/>
      <c r="G246"/>
      <c r="H246"/>
      <c r="I246"/>
      <c r="J246"/>
    </row>
    <row r="247" spans="1:10" s="76" customFormat="1">
      <c r="A247"/>
      <c r="B247"/>
      <c r="E247" s="72"/>
      <c r="F247" s="72"/>
      <c r="G247"/>
      <c r="H247"/>
      <c r="I247"/>
      <c r="J247"/>
    </row>
    <row r="248" spans="1:10" s="76" customFormat="1">
      <c r="A248"/>
      <c r="B248"/>
      <c r="E248" s="72"/>
      <c r="F248" s="72"/>
      <c r="G248"/>
      <c r="H248"/>
      <c r="I248"/>
      <c r="J248"/>
    </row>
    <row r="249" spans="1:10" s="76" customFormat="1">
      <c r="A249"/>
      <c r="B249"/>
      <c r="E249" s="72"/>
      <c r="F249" s="72"/>
      <c r="G249"/>
      <c r="H249"/>
      <c r="I249"/>
      <c r="J249"/>
    </row>
    <row r="250" spans="1:10" s="76" customFormat="1">
      <c r="A250"/>
      <c r="B250"/>
      <c r="E250" s="72"/>
      <c r="F250" s="72"/>
      <c r="G250"/>
      <c r="H250"/>
      <c r="I250"/>
      <c r="J250"/>
    </row>
    <row r="251" spans="1:10" s="76" customFormat="1">
      <c r="A251"/>
      <c r="B251"/>
      <c r="E251" s="72"/>
      <c r="F251" s="72"/>
      <c r="G251"/>
      <c r="H251"/>
      <c r="I251"/>
      <c r="J251"/>
    </row>
    <row r="252" spans="1:10" s="76" customFormat="1">
      <c r="A252"/>
      <c r="B252"/>
      <c r="E252" s="72"/>
      <c r="F252" s="72"/>
      <c r="G252"/>
      <c r="H252"/>
      <c r="I252"/>
      <c r="J252"/>
    </row>
    <row r="253" spans="1:10" s="76" customFormat="1">
      <c r="A253"/>
      <c r="B253"/>
      <c r="E253" s="72"/>
      <c r="F253" s="72"/>
      <c r="G253"/>
      <c r="H253"/>
      <c r="I253"/>
      <c r="J253"/>
    </row>
    <row r="254" spans="1:10" s="76" customFormat="1">
      <c r="A254"/>
      <c r="B254"/>
      <c r="E254" s="72"/>
      <c r="F254" s="72"/>
      <c r="G254"/>
      <c r="H254"/>
      <c r="I254"/>
      <c r="J254"/>
    </row>
    <row r="255" spans="1:10" s="76" customFormat="1">
      <c r="A255"/>
      <c r="B255"/>
      <c r="E255" s="72"/>
      <c r="F255" s="72"/>
      <c r="G255"/>
      <c r="H255"/>
      <c r="I255"/>
      <c r="J255"/>
    </row>
    <row r="256" spans="1:10" s="76" customFormat="1">
      <c r="A256"/>
      <c r="B256"/>
      <c r="E256" s="72"/>
      <c r="F256" s="72"/>
      <c r="G256"/>
      <c r="H256"/>
      <c r="I256"/>
      <c r="J256"/>
    </row>
    <row r="257" spans="1:10" s="76" customFormat="1">
      <c r="A257"/>
      <c r="B257"/>
      <c r="E257" s="72"/>
      <c r="F257" s="72"/>
      <c r="G257"/>
      <c r="H257"/>
      <c r="I257"/>
      <c r="J257"/>
    </row>
    <row r="258" spans="1:10" s="76" customFormat="1">
      <c r="A258"/>
      <c r="B258"/>
      <c r="E258" s="72"/>
      <c r="F258" s="72"/>
      <c r="G258"/>
      <c r="H258"/>
      <c r="I258"/>
      <c r="J258"/>
    </row>
  </sheetData>
  <sortState ref="A3:M21">
    <sortCondition descending="1" ref="M4"/>
  </sortState>
  <pageMargins left="0.35" right="0.17" top="0.75" bottom="0.75" header="0.3" footer="0.3"/>
  <pageSetup paperSize="9" scale="52" fitToHeight="2" orientation="portrait" r:id="rId2"/>
  <headerFooter>
    <oddFooter>&amp;R&amp;Z&amp;F</oddFooter>
  </headerFooter>
  <rowBreaks count="1" manualBreakCount="1">
    <brk id="57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12"/>
  <sheetViews>
    <sheetView topLeftCell="A70" zoomScale="50" zoomScaleNormal="50" workbookViewId="0">
      <selection activeCell="B89" sqref="B89:F112"/>
    </sheetView>
  </sheetViews>
  <sheetFormatPr defaultRowHeight="15"/>
  <cols>
    <col min="2" max="2" width="16.5703125" customWidth="1"/>
    <col min="3" max="3" width="23.7109375" customWidth="1"/>
    <col min="7" max="8" width="37.5703125" bestFit="1" customWidth="1"/>
  </cols>
  <sheetData>
    <row r="1" spans="2:8" ht="15.75" thickBot="1"/>
    <row r="2" spans="2:8" ht="32.25" thickBot="1">
      <c r="B2" s="281" t="s">
        <v>1507</v>
      </c>
      <c r="C2" s="282" t="s">
        <v>1508</v>
      </c>
      <c r="D2" s="282" t="s">
        <v>1509</v>
      </c>
      <c r="E2" s="282" t="s">
        <v>1510</v>
      </c>
      <c r="F2" s="282" t="s">
        <v>1511</v>
      </c>
      <c r="G2" s="319" t="s">
        <v>436</v>
      </c>
      <c r="H2" s="319" t="s">
        <v>1601</v>
      </c>
    </row>
    <row r="3" spans="2:8" ht="16.5" thickBot="1">
      <c r="B3" s="283" t="s">
        <v>1033</v>
      </c>
      <c r="C3" s="284" t="s">
        <v>1034</v>
      </c>
      <c r="D3" s="284" t="s">
        <v>987</v>
      </c>
      <c r="E3" s="284" t="s">
        <v>1512</v>
      </c>
      <c r="F3" s="284" t="s">
        <v>988</v>
      </c>
      <c r="G3" t="str">
        <f t="shared" ref="G3:G34" si="0">B3&amp;" "&amp;C3</f>
        <v>ADAM GARDEE</v>
      </c>
      <c r="H3" t="str">
        <f>VLOOKUP(G3,'School League data'!C:C,1,0)</f>
        <v>ADAM GARDEE</v>
      </c>
    </row>
    <row r="4" spans="2:8" ht="16.5" thickBot="1">
      <c r="B4" s="283" t="s">
        <v>1114</v>
      </c>
      <c r="C4" s="284" t="s">
        <v>1115</v>
      </c>
      <c r="D4" s="284" t="s">
        <v>987</v>
      </c>
      <c r="E4" s="284" t="s">
        <v>1512</v>
      </c>
      <c r="F4" s="284" t="s">
        <v>988</v>
      </c>
      <c r="G4" t="str">
        <f t="shared" si="0"/>
        <v>ADRIAN RODD</v>
      </c>
      <c r="H4" t="str">
        <f>VLOOKUP(G4,'School League data'!C:C,1,0)</f>
        <v>ADRIAN RODD</v>
      </c>
    </row>
    <row r="5" spans="2:8" ht="16.5" thickBot="1">
      <c r="B5" s="283" t="s">
        <v>1050</v>
      </c>
      <c r="C5" s="284" t="s">
        <v>1051</v>
      </c>
      <c r="D5" s="284" t="s">
        <v>987</v>
      </c>
      <c r="E5" s="284" t="s">
        <v>1512</v>
      </c>
      <c r="F5" s="284" t="s">
        <v>988</v>
      </c>
      <c r="G5" t="str">
        <f t="shared" si="0"/>
        <v>AIDEN HONKE</v>
      </c>
      <c r="H5" t="str">
        <f>VLOOKUP(G5,'School League data'!C:C,1,0)</f>
        <v>AIDEN HONKE</v>
      </c>
    </row>
    <row r="6" spans="2:8" ht="16.5" thickBot="1">
      <c r="B6" s="283" t="s">
        <v>1050</v>
      </c>
      <c r="C6" s="284" t="s">
        <v>1126</v>
      </c>
      <c r="D6" s="284" t="s">
        <v>987</v>
      </c>
      <c r="E6" s="284" t="s">
        <v>1512</v>
      </c>
      <c r="F6" s="284" t="s">
        <v>988</v>
      </c>
      <c r="G6" t="str">
        <f t="shared" si="0"/>
        <v>AIDEN SMITS</v>
      </c>
      <c r="H6" t="str">
        <f>VLOOKUP(G6,'School League data'!C:C,1,0)</f>
        <v>AIDEN SMITS</v>
      </c>
    </row>
    <row r="7" spans="2:8" ht="16.5" thickBot="1">
      <c r="B7" s="283" t="s">
        <v>1042</v>
      </c>
      <c r="C7" s="284" t="s">
        <v>1043</v>
      </c>
      <c r="D7" s="284" t="s">
        <v>987</v>
      </c>
      <c r="E7" s="284" t="s">
        <v>1512</v>
      </c>
      <c r="F7" s="284" t="s">
        <v>999</v>
      </c>
      <c r="G7" t="str">
        <f t="shared" si="0"/>
        <v>ALEXA GODDEN</v>
      </c>
      <c r="H7" t="str">
        <f>VLOOKUP(G7,'School League data'!C:C,1,0)</f>
        <v>ALEXA GODDEN</v>
      </c>
    </row>
    <row r="8" spans="2:8" ht="16.5" thickBot="1">
      <c r="B8" s="283" t="s">
        <v>1052</v>
      </c>
      <c r="C8" s="284" t="s">
        <v>1111</v>
      </c>
      <c r="D8" s="284" t="s">
        <v>987</v>
      </c>
      <c r="E8" s="284" t="s">
        <v>1512</v>
      </c>
      <c r="F8" s="284" t="s">
        <v>988</v>
      </c>
      <c r="G8" t="str">
        <f t="shared" si="0"/>
        <v>ALEXANDER RENOUPREZ</v>
      </c>
      <c r="H8" t="str">
        <f>VLOOKUP(G8,'School League data'!C:C,1,0)</f>
        <v>ALEXANDER RENOUPREZ</v>
      </c>
    </row>
    <row r="9" spans="2:8" ht="16.5" thickBot="1">
      <c r="B9" s="283" t="s">
        <v>1052</v>
      </c>
      <c r="C9" s="284" t="s">
        <v>1053</v>
      </c>
      <c r="D9" s="284" t="s">
        <v>987</v>
      </c>
      <c r="E9" s="284" t="s">
        <v>1512</v>
      </c>
      <c r="F9" s="284" t="s">
        <v>988</v>
      </c>
      <c r="G9" t="str">
        <f t="shared" si="0"/>
        <v>ALEXANDER HUTTON</v>
      </c>
      <c r="H9" t="str">
        <f>VLOOKUP(G9,'School League data'!C:C,1,0)</f>
        <v>ALEXANDER HUTTON</v>
      </c>
    </row>
    <row r="10" spans="2:8" ht="16.5" thickBot="1">
      <c r="B10" s="283" t="s">
        <v>1112</v>
      </c>
      <c r="C10" s="284" t="s">
        <v>1113</v>
      </c>
      <c r="D10" s="284" t="s">
        <v>987</v>
      </c>
      <c r="E10" s="284" t="s">
        <v>1512</v>
      </c>
      <c r="F10" s="284" t="s">
        <v>999</v>
      </c>
      <c r="G10" t="str">
        <f t="shared" si="0"/>
        <v>ALEXIS RICH</v>
      </c>
      <c r="H10" t="str">
        <f>VLOOKUP(G10,'School League data'!C:C,1,0)</f>
        <v>ALEXIS RICH</v>
      </c>
    </row>
    <row r="11" spans="2:8" ht="16.5" thickBot="1">
      <c r="B11" s="283" t="s">
        <v>1517</v>
      </c>
      <c r="C11" s="284" t="s">
        <v>1518</v>
      </c>
      <c r="D11" s="284" t="s">
        <v>18</v>
      </c>
      <c r="E11" s="284" t="s">
        <v>1512</v>
      </c>
      <c r="F11" s="284" t="s">
        <v>988</v>
      </c>
      <c r="G11" t="str">
        <f t="shared" si="0"/>
        <v>AUGUSTO MONTSHIWA</v>
      </c>
      <c r="H11" t="str">
        <f>VLOOKUP(G11,'School League data'!C:C,1,0)</f>
        <v>AUGUSTO MONTSHIWA</v>
      </c>
    </row>
    <row r="12" spans="2:8" ht="16.5" thickBot="1">
      <c r="B12" s="283" t="s">
        <v>1519</v>
      </c>
      <c r="C12" s="284" t="s">
        <v>1520</v>
      </c>
      <c r="D12" s="284" t="s">
        <v>987</v>
      </c>
      <c r="E12" s="284" t="s">
        <v>1512</v>
      </c>
      <c r="F12" s="284" t="s">
        <v>988</v>
      </c>
      <c r="G12" t="str">
        <f t="shared" si="0"/>
        <v>BAMBO FANTENI</v>
      </c>
      <c r="H12" t="str">
        <f>VLOOKUP(G12,'School League data'!C:C,1,0)</f>
        <v>BAMBO FANTENI</v>
      </c>
    </row>
    <row r="13" spans="2:8" ht="16.5" thickBot="1">
      <c r="B13" s="283" t="s">
        <v>1022</v>
      </c>
      <c r="C13" s="284" t="s">
        <v>1023</v>
      </c>
      <c r="D13" s="284" t="s">
        <v>1004</v>
      </c>
      <c r="E13" s="284" t="s">
        <v>1512</v>
      </c>
      <c r="F13" s="284" t="s">
        <v>988</v>
      </c>
      <c r="G13" t="str">
        <f t="shared" si="0"/>
        <v>BANELE DUMAKUDE</v>
      </c>
      <c r="H13" t="str">
        <f>VLOOKUP(G13,'School League data'!C:C,1,0)</f>
        <v>BANELE DUMAKUDE</v>
      </c>
    </row>
    <row r="14" spans="2:8" ht="16.5" thickBot="1">
      <c r="B14" s="283" t="s">
        <v>1521</v>
      </c>
      <c r="C14" s="284" t="s">
        <v>1523</v>
      </c>
      <c r="D14" s="284" t="s">
        <v>1524</v>
      </c>
      <c r="E14" s="284" t="s">
        <v>1512</v>
      </c>
      <c r="F14" s="284" t="s">
        <v>988</v>
      </c>
      <c r="G14" t="str">
        <f t="shared" si="0"/>
        <v>BENJAMIN MNTONINTSHI</v>
      </c>
      <c r="H14" t="str">
        <f>VLOOKUP(G14,'School League data'!C:C,1,0)</f>
        <v>BENJAMIN MNTONINTSHI</v>
      </c>
    </row>
    <row r="15" spans="2:8" ht="16.5" thickBot="1">
      <c r="B15" s="283" t="s">
        <v>1525</v>
      </c>
      <c r="C15" s="284" t="s">
        <v>1526</v>
      </c>
      <c r="D15" s="284" t="s">
        <v>987</v>
      </c>
      <c r="E15" s="284" t="s">
        <v>1512</v>
      </c>
      <c r="F15" s="284" t="s">
        <v>988</v>
      </c>
      <c r="G15" t="str">
        <f t="shared" si="0"/>
        <v>BONOLO NDUMELA</v>
      </c>
      <c r="H15" t="str">
        <f>VLOOKUP(G15,'School League data'!C:C,1,0)</f>
        <v>BONOLO NDUMELA</v>
      </c>
    </row>
    <row r="16" spans="2:8" ht="16.5" thickBot="1">
      <c r="B16" s="283" t="s">
        <v>1064</v>
      </c>
      <c r="C16" s="284" t="s">
        <v>1063</v>
      </c>
      <c r="D16" s="284" t="s">
        <v>987</v>
      </c>
      <c r="E16" s="284" t="s">
        <v>1512</v>
      </c>
      <c r="F16" s="284" t="s">
        <v>988</v>
      </c>
      <c r="G16" t="str">
        <f t="shared" si="0"/>
        <v>CALLUM KERNAHAN</v>
      </c>
      <c r="H16" t="str">
        <f>VLOOKUP(G16,'School League data'!C:C,1,0)</f>
        <v>CALLUM KERNAHAN</v>
      </c>
    </row>
    <row r="17" spans="2:8" ht="16.5" thickBot="1">
      <c r="B17" s="283" t="s">
        <v>1527</v>
      </c>
      <c r="C17" s="284" t="s">
        <v>1528</v>
      </c>
      <c r="D17" s="284" t="s">
        <v>11</v>
      </c>
      <c r="E17" s="284" t="s">
        <v>1512</v>
      </c>
      <c r="F17" s="284" t="s">
        <v>999</v>
      </c>
      <c r="G17" t="str">
        <f t="shared" si="0"/>
        <v>CAROLINE VAN DER LINDE</v>
      </c>
      <c r="H17" t="str">
        <f>VLOOKUP(G17,'School League data'!C:C,1,0)</f>
        <v>CAROLINE VAN DER LINDE</v>
      </c>
    </row>
    <row r="18" spans="2:8" ht="16.5" thickBot="1">
      <c r="B18" s="283" t="s">
        <v>1032</v>
      </c>
      <c r="C18" s="284" t="s">
        <v>1049</v>
      </c>
      <c r="D18" s="284" t="s">
        <v>37</v>
      </c>
      <c r="E18" s="284" t="s">
        <v>1512</v>
      </c>
      <c r="F18" s="284" t="s">
        <v>988</v>
      </c>
      <c r="G18" t="str">
        <f t="shared" si="0"/>
        <v>CHRISTIAN HOFMEYR</v>
      </c>
      <c r="H18" t="str">
        <f>VLOOKUP(G18,'School League data'!C:C,1,0)</f>
        <v>CHRISTIAN HOFMEYR</v>
      </c>
    </row>
    <row r="19" spans="2:8" ht="16.5" thickBot="1">
      <c r="B19" s="283" t="s">
        <v>1032</v>
      </c>
      <c r="C19" s="284" t="s">
        <v>1031</v>
      </c>
      <c r="D19" s="284" t="s">
        <v>987</v>
      </c>
      <c r="E19" s="284" t="s">
        <v>1512</v>
      </c>
      <c r="F19" s="284" t="s">
        <v>988</v>
      </c>
      <c r="G19" t="str">
        <f t="shared" si="0"/>
        <v>CHRISTIAN FRIEDERICKSEN</v>
      </c>
      <c r="H19" t="str">
        <f>VLOOKUP(G19,'School League data'!C:C,1,0)</f>
        <v>CHRISTIAN FRIEDERICKSEN</v>
      </c>
    </row>
    <row r="20" spans="2:8" ht="16.5" thickBot="1">
      <c r="B20" s="283" t="s">
        <v>985</v>
      </c>
      <c r="C20" s="284" t="s">
        <v>986</v>
      </c>
      <c r="D20" s="284" t="s">
        <v>987</v>
      </c>
      <c r="E20" s="284" t="s">
        <v>1512</v>
      </c>
      <c r="F20" s="284" t="s">
        <v>988</v>
      </c>
      <c r="G20" t="str">
        <f t="shared" si="0"/>
        <v>CHRISTOPHER ALLEN</v>
      </c>
      <c r="H20" t="str">
        <f>VLOOKUP(G20,'School League data'!C:C,1,0)</f>
        <v>CHRISTOPHER ALLEN</v>
      </c>
    </row>
    <row r="21" spans="2:8" ht="16.5" thickBot="1">
      <c r="B21" s="283" t="s">
        <v>1532</v>
      </c>
      <c r="C21" s="284" t="s">
        <v>1144</v>
      </c>
      <c r="D21" s="284" t="s">
        <v>37</v>
      </c>
      <c r="E21" s="284" t="s">
        <v>1512</v>
      </c>
      <c r="F21" s="284" t="s">
        <v>988</v>
      </c>
      <c r="G21" t="str">
        <f t="shared" si="0"/>
        <v>EBEN DANIÃ«L VAN DER WESTHUIZEN</v>
      </c>
      <c r="H21" t="str">
        <f>VLOOKUP(G21,'School League data'!C:C,1,0)</f>
        <v>EBEN DANIÃ«L VAN DER WESTHUIZEN</v>
      </c>
    </row>
    <row r="22" spans="2:8" ht="16.5" thickBot="1">
      <c r="B22" s="283" t="s">
        <v>1024</v>
      </c>
      <c r="C22" s="284" t="s">
        <v>1025</v>
      </c>
      <c r="D22" s="284" t="s">
        <v>987</v>
      </c>
      <c r="E22" s="284" t="s">
        <v>1512</v>
      </c>
      <c r="F22" s="284" t="s">
        <v>988</v>
      </c>
      <c r="G22" t="str">
        <f t="shared" si="0"/>
        <v>ETHAN DUNCAN</v>
      </c>
      <c r="H22" t="str">
        <f>VLOOKUP(G22,'School League data'!C:C,1,0)</f>
        <v>ETHAN DUNCAN</v>
      </c>
    </row>
    <row r="23" spans="2:8" ht="16.5" thickBot="1">
      <c r="B23" s="283" t="s">
        <v>1067</v>
      </c>
      <c r="C23" s="284" t="s">
        <v>1068</v>
      </c>
      <c r="D23" s="284" t="s">
        <v>987</v>
      </c>
      <c r="E23" s="284" t="s">
        <v>1512</v>
      </c>
      <c r="F23" s="284" t="s">
        <v>988</v>
      </c>
      <c r="G23" t="str">
        <f t="shared" si="0"/>
        <v>FINLAY LEASK</v>
      </c>
      <c r="H23" t="str">
        <f>VLOOKUP(G23,'School League data'!C:C,1,0)</f>
        <v>FINLAY LEASK</v>
      </c>
    </row>
    <row r="24" spans="2:8" ht="16.5" thickBot="1">
      <c r="B24" s="283" t="s">
        <v>1055</v>
      </c>
      <c r="C24" s="284" t="s">
        <v>1056</v>
      </c>
      <c r="D24" s="284" t="s">
        <v>1037</v>
      </c>
      <c r="E24" s="284" t="s">
        <v>1512</v>
      </c>
      <c r="F24" s="284" t="s">
        <v>999</v>
      </c>
      <c r="G24" t="str">
        <f t="shared" si="0"/>
        <v>HELEN JANSEN VAN VUUREN</v>
      </c>
      <c r="H24" t="str">
        <f>VLOOKUP(G24,'School League data'!C:C,1,0)</f>
        <v>HELEN JANSEN VAN VUUREN</v>
      </c>
    </row>
    <row r="25" spans="2:8" ht="16.5" thickBot="1">
      <c r="B25" s="283" t="s">
        <v>1128</v>
      </c>
      <c r="C25" s="284" t="s">
        <v>1129</v>
      </c>
      <c r="D25" s="284" t="s">
        <v>987</v>
      </c>
      <c r="E25" s="284" t="s">
        <v>1512</v>
      </c>
      <c r="F25" s="284" t="s">
        <v>988</v>
      </c>
      <c r="G25" t="str">
        <f t="shared" si="0"/>
        <v>JAMES GUY STAPYLTON-SMITH</v>
      </c>
      <c r="H25" t="str">
        <f>VLOOKUP(G25,'School League data'!C:C,1,0)</f>
        <v>JAMES GUY STAPYLTON-SMITH</v>
      </c>
    </row>
    <row r="26" spans="2:8" ht="16.5" thickBot="1">
      <c r="B26" s="283" t="s">
        <v>1133</v>
      </c>
      <c r="C26" s="284" t="s">
        <v>1134</v>
      </c>
      <c r="D26" s="284" t="s">
        <v>37</v>
      </c>
      <c r="E26" s="284" t="s">
        <v>1512</v>
      </c>
      <c r="F26" s="284" t="s">
        <v>999</v>
      </c>
      <c r="G26" t="str">
        <f t="shared" si="0"/>
        <v>JENNIFER STUART</v>
      </c>
      <c r="H26" t="str">
        <f>VLOOKUP(G26,'School League data'!C:C,1,0)</f>
        <v>JENNIFER STUART</v>
      </c>
    </row>
    <row r="27" spans="2:8" ht="16.5" thickBot="1">
      <c r="B27" s="283" t="s">
        <v>1150</v>
      </c>
      <c r="C27" s="284" t="s">
        <v>1151</v>
      </c>
      <c r="D27" s="284" t="s">
        <v>987</v>
      </c>
      <c r="E27" s="284" t="s">
        <v>1512</v>
      </c>
      <c r="F27" s="284" t="s">
        <v>988</v>
      </c>
      <c r="G27" t="str">
        <f t="shared" si="0"/>
        <v>JESS WEBBER</v>
      </c>
      <c r="H27" t="str">
        <f>VLOOKUP(G27,'School League data'!C:C,1,0)</f>
        <v>JESS WEBBER</v>
      </c>
    </row>
    <row r="28" spans="2:8" ht="16.5" thickBot="1">
      <c r="B28" s="283" t="s">
        <v>1109</v>
      </c>
      <c r="C28" s="284" t="s">
        <v>1108</v>
      </c>
      <c r="D28" s="284" t="s">
        <v>11</v>
      </c>
      <c r="E28" s="284" t="s">
        <v>1512</v>
      </c>
      <c r="F28" s="284" t="s">
        <v>999</v>
      </c>
      <c r="G28" t="str">
        <f t="shared" si="0"/>
        <v>JO-ANE PRINSLOO</v>
      </c>
      <c r="H28" t="str">
        <f>VLOOKUP(G28,'School League data'!C:C,1,0)</f>
        <v>JO-ANE PRINSLOO</v>
      </c>
    </row>
    <row r="29" spans="2:8" ht="16.5" thickBot="1">
      <c r="B29" s="283" t="s">
        <v>1058</v>
      </c>
      <c r="C29" s="284" t="s">
        <v>1059</v>
      </c>
      <c r="D29" s="284" t="s">
        <v>18</v>
      </c>
      <c r="E29" s="284" t="s">
        <v>1512</v>
      </c>
      <c r="F29" s="284" t="s">
        <v>988</v>
      </c>
      <c r="G29" t="str">
        <f t="shared" si="0"/>
        <v>JONATHAN JOOSTE</v>
      </c>
      <c r="H29" t="str">
        <f>VLOOKUP(G29,'School League data'!C:C,1,0)</f>
        <v>JONATHAN JOOSTE</v>
      </c>
    </row>
    <row r="30" spans="2:8" ht="16.5" thickBot="1">
      <c r="B30" s="283" t="s">
        <v>1065</v>
      </c>
      <c r="C30" s="284" t="s">
        <v>1066</v>
      </c>
      <c r="D30" s="284" t="s">
        <v>987</v>
      </c>
      <c r="E30" s="284" t="s">
        <v>1512</v>
      </c>
      <c r="F30" s="284" t="s">
        <v>988</v>
      </c>
      <c r="G30" t="str">
        <f t="shared" si="0"/>
        <v>JORDAN KLOPPER</v>
      </c>
      <c r="H30" t="str">
        <f>VLOOKUP(G30,'School League data'!C:C,1,0)</f>
        <v>JORDAN KLOPPER</v>
      </c>
    </row>
    <row r="31" spans="2:8" ht="16.5" thickBot="1">
      <c r="B31" s="283" t="s">
        <v>1000</v>
      </c>
      <c r="C31" s="284" t="s">
        <v>1001</v>
      </c>
      <c r="D31" s="284" t="s">
        <v>987</v>
      </c>
      <c r="E31" s="284" t="s">
        <v>1512</v>
      </c>
      <c r="F31" s="284" t="s">
        <v>988</v>
      </c>
      <c r="G31" t="str">
        <f t="shared" si="0"/>
        <v>JORDON BRITZ</v>
      </c>
      <c r="H31" t="str">
        <f>VLOOKUP(G31,'School League data'!C:C,1,0)</f>
        <v>JORDON BRITZ</v>
      </c>
    </row>
    <row r="32" spans="2:8" ht="16.5" thickBot="1">
      <c r="B32" s="283" t="s">
        <v>1116</v>
      </c>
      <c r="C32" s="284" t="s">
        <v>1117</v>
      </c>
      <c r="D32" s="284" t="s">
        <v>987</v>
      </c>
      <c r="E32" s="284" t="s">
        <v>1512</v>
      </c>
      <c r="F32" s="284" t="s">
        <v>988</v>
      </c>
      <c r="G32" t="str">
        <f t="shared" si="0"/>
        <v>JOSEPH ROSMARIN</v>
      </c>
      <c r="H32" t="str">
        <f>VLOOKUP(G32,'School League data'!C:C,1,0)</f>
        <v>JOSEPH ROSMARIN</v>
      </c>
    </row>
    <row r="33" spans="2:8" ht="16.5" thickBot="1">
      <c r="B33" s="283" t="s">
        <v>677</v>
      </c>
      <c r="C33" s="284" t="s">
        <v>1125</v>
      </c>
      <c r="D33" s="284" t="s">
        <v>18</v>
      </c>
      <c r="E33" s="284" t="s">
        <v>1512</v>
      </c>
      <c r="F33" s="284" t="s">
        <v>988</v>
      </c>
      <c r="G33" t="str">
        <f t="shared" si="0"/>
        <v>Josh smith</v>
      </c>
      <c r="H33" t="str">
        <f>VLOOKUP(G33,'School League data'!C:C,1,0)</f>
        <v>JOSH SMITH</v>
      </c>
    </row>
    <row r="34" spans="2:8" ht="16.5" thickBot="1">
      <c r="B34" s="283" t="s">
        <v>1009</v>
      </c>
      <c r="C34" s="284" t="s">
        <v>1031</v>
      </c>
      <c r="D34" s="284" t="s">
        <v>987</v>
      </c>
      <c r="E34" s="284" t="s">
        <v>1512</v>
      </c>
      <c r="F34" s="284" t="s">
        <v>988</v>
      </c>
      <c r="G34" t="str">
        <f t="shared" si="0"/>
        <v>JOSHUA FRIEDERICKSEN</v>
      </c>
      <c r="H34" t="str">
        <f>VLOOKUP(G34,'School League data'!C:C,1,0)</f>
        <v>JOSHUA FRIEDERICKSEN</v>
      </c>
    </row>
    <row r="35" spans="2:8" ht="16.5" thickBot="1">
      <c r="B35" s="283" t="s">
        <v>1009</v>
      </c>
      <c r="C35" s="284" t="s">
        <v>1543</v>
      </c>
      <c r="D35" s="284" t="s">
        <v>1544</v>
      </c>
      <c r="E35" s="284" t="s">
        <v>1516</v>
      </c>
      <c r="F35" s="284" t="s">
        <v>988</v>
      </c>
      <c r="G35" t="str">
        <f t="shared" ref="G35:G66" si="1">B35&amp;" "&amp;C35</f>
        <v>JOSHUA GIDDINGS</v>
      </c>
      <c r="H35" t="str">
        <f>VLOOKUP(G35,'School League data'!C:C,1,0)</f>
        <v>JOSHUA GIDDINGS</v>
      </c>
    </row>
    <row r="36" spans="2:8" ht="16.5" thickBot="1">
      <c r="B36" s="283" t="s">
        <v>1545</v>
      </c>
      <c r="C36" s="284" t="s">
        <v>1546</v>
      </c>
      <c r="D36" s="284" t="s">
        <v>987</v>
      </c>
      <c r="E36" s="284" t="s">
        <v>1512</v>
      </c>
      <c r="F36" s="284" t="s">
        <v>988</v>
      </c>
      <c r="G36" t="str">
        <f t="shared" si="1"/>
        <v>JUDE PRETORIUS</v>
      </c>
      <c r="H36" t="str">
        <f>VLOOKUP(G36,'School League data'!C:C,1,0)</f>
        <v>JUDE PRETORIUS</v>
      </c>
    </row>
    <row r="37" spans="2:8" ht="16.5" thickBot="1">
      <c r="B37" s="283" t="s">
        <v>993</v>
      </c>
      <c r="C37" s="284" t="s">
        <v>994</v>
      </c>
      <c r="D37" s="284" t="s">
        <v>987</v>
      </c>
      <c r="E37" s="284" t="s">
        <v>1512</v>
      </c>
      <c r="F37" s="284" t="s">
        <v>988</v>
      </c>
      <c r="G37" t="str">
        <f t="shared" si="1"/>
        <v>KABIR BEDLENDER</v>
      </c>
      <c r="H37" t="str">
        <f>VLOOKUP(G37,'School League data'!C:C,1,0)</f>
        <v>KABIR BEDLENDER</v>
      </c>
    </row>
    <row r="38" spans="2:8" ht="16.5" thickBot="1">
      <c r="B38" s="283" t="s">
        <v>1010</v>
      </c>
      <c r="C38" s="284" t="s">
        <v>1011</v>
      </c>
      <c r="D38" s="284" t="s">
        <v>987</v>
      </c>
      <c r="E38" s="284" t="s">
        <v>1512</v>
      </c>
      <c r="F38" s="284" t="s">
        <v>988</v>
      </c>
      <c r="G38" t="str">
        <f t="shared" si="1"/>
        <v>KAI DAVIS</v>
      </c>
      <c r="H38" t="str">
        <f>VLOOKUP(G38,'School League data'!C:C,1,0)</f>
        <v>KAI DAVIS</v>
      </c>
    </row>
    <row r="39" spans="2:8" ht="16.5" thickBot="1">
      <c r="B39" s="283" t="s">
        <v>1549</v>
      </c>
      <c r="C39" s="284" t="s">
        <v>1550</v>
      </c>
      <c r="D39" s="284" t="s">
        <v>18</v>
      </c>
      <c r="E39" s="284" t="s">
        <v>1512</v>
      </c>
      <c r="F39" s="284" t="s">
        <v>988</v>
      </c>
      <c r="G39" t="str">
        <f t="shared" si="1"/>
        <v>KHUTSO MAHLABEGWANE</v>
      </c>
      <c r="H39" t="str">
        <f>VLOOKUP(G39,'School League data'!C:C,1,0)</f>
        <v>KHUTSO MAHLABEGWANE</v>
      </c>
    </row>
    <row r="40" spans="2:8" ht="16.5" thickBot="1">
      <c r="B40" s="283" t="s">
        <v>1062</v>
      </c>
      <c r="C40" s="284" t="s">
        <v>1063</v>
      </c>
      <c r="D40" s="284" t="s">
        <v>987</v>
      </c>
      <c r="E40" s="284" t="s">
        <v>1512</v>
      </c>
      <c r="F40" s="284" t="s">
        <v>999</v>
      </c>
      <c r="G40" t="str">
        <f t="shared" si="1"/>
        <v>LORNA KERNAHAN</v>
      </c>
      <c r="H40" t="str">
        <f>VLOOKUP(G40,'School League data'!C:C,1,0)</f>
        <v>LORNA KERNAHAN</v>
      </c>
    </row>
    <row r="41" spans="2:8" ht="16.5" thickBot="1">
      <c r="B41" s="283" t="s">
        <v>1029</v>
      </c>
      <c r="C41" s="284" t="s">
        <v>1154</v>
      </c>
      <c r="D41" s="284" t="s">
        <v>987</v>
      </c>
      <c r="E41" s="284" t="s">
        <v>1512</v>
      </c>
      <c r="F41" s="284" t="s">
        <v>988</v>
      </c>
      <c r="G41" t="str">
        <f t="shared" si="1"/>
        <v>LUKE WILSON</v>
      </c>
      <c r="H41" t="str">
        <f>VLOOKUP(G41,'School League data'!C:C,1,0)</f>
        <v>LUKE WILSON</v>
      </c>
    </row>
    <row r="42" spans="2:8" ht="16.5" thickBot="1">
      <c r="B42" s="283" t="s">
        <v>1029</v>
      </c>
      <c r="C42" s="284" t="s">
        <v>1554</v>
      </c>
      <c r="D42" s="284" t="s">
        <v>987</v>
      </c>
      <c r="E42" s="284" t="s">
        <v>1512</v>
      </c>
      <c r="F42" s="284" t="s">
        <v>988</v>
      </c>
      <c r="G42" t="str">
        <f t="shared" si="1"/>
        <v>LUKE SPALDING-JONES</v>
      </c>
      <c r="H42" t="str">
        <f>VLOOKUP(G42,'School League data'!C:C,1,0)</f>
        <v>LUKE SPALDING-JONES</v>
      </c>
    </row>
    <row r="43" spans="2:8" ht="16.5" thickBot="1">
      <c r="B43" s="283" t="s">
        <v>1029</v>
      </c>
      <c r="C43" s="284" t="s">
        <v>1076</v>
      </c>
      <c r="D43" s="284" t="s">
        <v>987</v>
      </c>
      <c r="E43" s="284" t="s">
        <v>1512</v>
      </c>
      <c r="F43" s="284" t="s">
        <v>988</v>
      </c>
      <c r="G43" t="str">
        <f t="shared" si="1"/>
        <v>LUKE MACKINNON</v>
      </c>
      <c r="H43" t="str">
        <f>VLOOKUP(G43,'School League data'!C:C,1,0)</f>
        <v>LUKE MACKINNON</v>
      </c>
    </row>
    <row r="44" spans="2:8" ht="16.5" thickBot="1">
      <c r="B44" s="283" t="s">
        <v>1102</v>
      </c>
      <c r="C44" s="284" t="s">
        <v>1103</v>
      </c>
      <c r="D44" s="284" t="s">
        <v>37</v>
      </c>
      <c r="E44" s="284" t="s">
        <v>1512</v>
      </c>
      <c r="F44" s="284" t="s">
        <v>999</v>
      </c>
      <c r="G44" t="str">
        <f t="shared" si="1"/>
        <v>LYDETTE OPPERMAN</v>
      </c>
      <c r="H44" t="str">
        <f>VLOOKUP(G44,'School League data'!C:C,1,0)</f>
        <v>LYDETTE OPPERMAN</v>
      </c>
    </row>
    <row r="45" spans="2:8" ht="16.5" thickBot="1">
      <c r="B45" s="283" t="s">
        <v>1100</v>
      </c>
      <c r="C45" s="284" t="s">
        <v>1101</v>
      </c>
      <c r="D45" s="284" t="s">
        <v>11</v>
      </c>
      <c r="E45" s="284" t="s">
        <v>1512</v>
      </c>
      <c r="F45" s="284" t="s">
        <v>988</v>
      </c>
      <c r="G45" t="str">
        <f t="shared" si="1"/>
        <v>LYTON OELOFSE</v>
      </c>
      <c r="H45" t="str">
        <f>VLOOKUP(G45,'School League data'!C:C,1,0)</f>
        <v>LYTON OELOFSE</v>
      </c>
    </row>
    <row r="46" spans="2:8" ht="16.5" thickBot="1">
      <c r="B46" s="283" t="s">
        <v>1555</v>
      </c>
      <c r="C46" s="284" t="s">
        <v>1556</v>
      </c>
      <c r="D46" s="284" t="s">
        <v>18</v>
      </c>
      <c r="E46" s="284" t="s">
        <v>1512</v>
      </c>
      <c r="F46" s="284" t="s">
        <v>988</v>
      </c>
      <c r="G46" t="str">
        <f t="shared" si="1"/>
        <v>MANDLA LUVHIA</v>
      </c>
      <c r="H46" t="str">
        <f>VLOOKUP(G46,'School League data'!C:C,1,0)</f>
        <v>MANDLA LUVHIA</v>
      </c>
    </row>
    <row r="47" spans="2:8" ht="16.5" thickBot="1">
      <c r="B47" s="283" t="s">
        <v>1007</v>
      </c>
      <c r="C47" s="284" t="s">
        <v>1559</v>
      </c>
      <c r="D47" s="284" t="s">
        <v>987</v>
      </c>
      <c r="E47" s="284" t="s">
        <v>1512</v>
      </c>
      <c r="F47" s="284" t="s">
        <v>988</v>
      </c>
      <c r="G47" t="str">
        <f t="shared" si="1"/>
        <v>MATTHEW SAMUELS-DUVEL</v>
      </c>
      <c r="H47" t="str">
        <f>VLOOKUP(G47,'School League data'!C:C,1,0)</f>
        <v>MATTHEW SAMUELS-DUVEL</v>
      </c>
    </row>
    <row r="48" spans="2:8" ht="16.5" thickBot="1">
      <c r="B48" s="283" t="s">
        <v>1007</v>
      </c>
      <c r="C48" s="284" t="s">
        <v>1057</v>
      </c>
      <c r="D48" s="284" t="s">
        <v>987</v>
      </c>
      <c r="E48" s="284" t="s">
        <v>1512</v>
      </c>
      <c r="F48" s="284" t="s">
        <v>988</v>
      </c>
      <c r="G48" t="str">
        <f t="shared" si="1"/>
        <v>MATTHEW JENNINGS</v>
      </c>
      <c r="H48" t="str">
        <f>VLOOKUP(G48,'School League data'!C:C,1,0)</f>
        <v>MATTHEW JENNINGS</v>
      </c>
    </row>
    <row r="49" spans="2:8" ht="16.5" thickBot="1">
      <c r="B49" s="283" t="s">
        <v>1007</v>
      </c>
      <c r="C49" s="284" t="s">
        <v>1154</v>
      </c>
      <c r="D49" s="284" t="s">
        <v>987</v>
      </c>
      <c r="E49" s="284" t="s">
        <v>1512</v>
      </c>
      <c r="F49" s="284" t="s">
        <v>988</v>
      </c>
      <c r="G49" t="str">
        <f t="shared" si="1"/>
        <v>MATTHEW WILSON</v>
      </c>
      <c r="H49" t="str">
        <f>VLOOKUP(G49,'School League data'!C:C,1,0)</f>
        <v>MATTHEW WILSON</v>
      </c>
    </row>
    <row r="50" spans="2:8" ht="16.5" thickBot="1">
      <c r="B50" s="283" t="s">
        <v>1007</v>
      </c>
      <c r="C50" s="284" t="s">
        <v>1008</v>
      </c>
      <c r="D50" s="284" t="s">
        <v>987</v>
      </c>
      <c r="E50" s="284" t="s">
        <v>1512</v>
      </c>
      <c r="F50" s="284" t="s">
        <v>988</v>
      </c>
      <c r="G50" t="str">
        <f t="shared" si="1"/>
        <v>MATTHEW COLE</v>
      </c>
      <c r="H50" t="str">
        <f>VLOOKUP(G50,'School League data'!C:C,1,0)</f>
        <v>MATTHEW COLE</v>
      </c>
    </row>
    <row r="51" spans="2:8" ht="16.5" thickBot="1">
      <c r="B51" s="283" t="s">
        <v>1007</v>
      </c>
      <c r="C51" s="284" t="s">
        <v>1074</v>
      </c>
      <c r="D51" s="284" t="s">
        <v>987</v>
      </c>
      <c r="E51" s="284" t="s">
        <v>1512</v>
      </c>
      <c r="F51" s="284" t="s">
        <v>988</v>
      </c>
      <c r="G51" t="str">
        <f t="shared" si="1"/>
        <v>MATTHEW MACCELARI</v>
      </c>
      <c r="H51" t="str">
        <f>VLOOKUP(G51,'School League data'!C:C,1,0)</f>
        <v>MATTHEW MACCELARI</v>
      </c>
    </row>
    <row r="52" spans="2:8" ht="16.5" thickBot="1">
      <c r="B52" s="283" t="s">
        <v>1110</v>
      </c>
      <c r="C52" s="284" t="s">
        <v>1108</v>
      </c>
      <c r="D52" s="284" t="s">
        <v>11</v>
      </c>
      <c r="E52" s="284" t="s">
        <v>1512</v>
      </c>
      <c r="F52" s="284" t="s">
        <v>988</v>
      </c>
      <c r="G52" t="str">
        <f t="shared" si="1"/>
        <v>NICOLAS PRINSLOO</v>
      </c>
      <c r="H52" t="str">
        <f>VLOOKUP(G52,'School League data'!C:C,1,0)</f>
        <v>NICOLAS PRINSLOO</v>
      </c>
    </row>
    <row r="53" spans="2:8" ht="16.5" thickBot="1">
      <c r="B53" s="283" t="s">
        <v>1567</v>
      </c>
      <c r="C53" s="284" t="s">
        <v>1568</v>
      </c>
      <c r="D53" s="284" t="s">
        <v>1524</v>
      </c>
      <c r="E53" s="284" t="s">
        <v>1512</v>
      </c>
      <c r="F53" s="284" t="s">
        <v>988</v>
      </c>
      <c r="G53" t="str">
        <f t="shared" si="1"/>
        <v>NKOSINAMI LUPHUWANA</v>
      </c>
      <c r="H53" t="str">
        <f>VLOOKUP(G53,'School League data'!C:C,1,0)</f>
        <v>NKOSINAMI LUPHUWANA</v>
      </c>
    </row>
    <row r="54" spans="2:8" ht="16.5" thickBot="1">
      <c r="B54" s="283" t="s">
        <v>1069</v>
      </c>
      <c r="C54" s="284" t="s">
        <v>1070</v>
      </c>
      <c r="D54" s="284" t="s">
        <v>987</v>
      </c>
      <c r="E54" s="284" t="s">
        <v>1512</v>
      </c>
      <c r="F54" s="284" t="s">
        <v>988</v>
      </c>
      <c r="G54" t="str">
        <f t="shared" si="1"/>
        <v>PATRICK LOUBSER</v>
      </c>
      <c r="H54" t="str">
        <f>VLOOKUP(G54,'School League data'!C:C,1,0)</f>
        <v>PATRICK LOUBSER</v>
      </c>
    </row>
    <row r="55" spans="2:8" ht="16.5" thickBot="1">
      <c r="B55" s="283" t="s">
        <v>1140</v>
      </c>
      <c r="C55" s="284" t="s">
        <v>1141</v>
      </c>
      <c r="D55" s="284" t="s">
        <v>987</v>
      </c>
      <c r="E55" s="284" t="s">
        <v>1512</v>
      </c>
      <c r="F55" s="284" t="s">
        <v>988</v>
      </c>
      <c r="G55" t="str">
        <f t="shared" si="1"/>
        <v>PETER TUMIEL</v>
      </c>
      <c r="H55" t="str">
        <f>VLOOKUP(G55,'School League data'!C:C,1,0)</f>
        <v>PETER TUMIEL</v>
      </c>
    </row>
    <row r="56" spans="2:8" ht="16.5" thickBot="1">
      <c r="B56" s="283" t="s">
        <v>1569</v>
      </c>
      <c r="C56" s="284" t="s">
        <v>1570</v>
      </c>
      <c r="D56" s="284" t="s">
        <v>1524</v>
      </c>
      <c r="E56" s="284" t="s">
        <v>1512</v>
      </c>
      <c r="F56" s="284" t="s">
        <v>988</v>
      </c>
      <c r="G56" t="str">
        <f t="shared" si="1"/>
        <v>PHILANI JOKOZELA</v>
      </c>
      <c r="H56" t="str">
        <f>VLOOKUP(G56,'School League data'!C:C,1,0)</f>
        <v>PHILANI JOKOZELA</v>
      </c>
    </row>
    <row r="57" spans="2:8" ht="16.5" thickBot="1">
      <c r="B57" s="283" t="s">
        <v>1147</v>
      </c>
      <c r="C57" s="284" t="s">
        <v>1148</v>
      </c>
      <c r="D57" s="284" t="s">
        <v>11</v>
      </c>
      <c r="E57" s="284" t="s">
        <v>1512</v>
      </c>
      <c r="F57" s="284" t="s">
        <v>988</v>
      </c>
      <c r="G57" t="str">
        <f t="shared" si="1"/>
        <v>RUAN VAN PLETZEN</v>
      </c>
      <c r="H57" t="str">
        <f>VLOOKUP(G57,'School League data'!C:C,1,0)</f>
        <v>RUAN VAN PLETZEN</v>
      </c>
    </row>
    <row r="58" spans="2:8" ht="16.5" thickBot="1">
      <c r="B58" s="283" t="s">
        <v>1047</v>
      </c>
      <c r="C58" s="284" t="s">
        <v>1048</v>
      </c>
      <c r="D58" s="284" t="s">
        <v>987</v>
      </c>
      <c r="E58" s="284" t="s">
        <v>1512</v>
      </c>
      <c r="F58" s="284" t="s">
        <v>988</v>
      </c>
      <c r="G58" t="str">
        <f t="shared" si="1"/>
        <v>RYAN HEROLD</v>
      </c>
      <c r="H58" t="str">
        <f>VLOOKUP(G58,'School League data'!C:C,1,0)</f>
        <v>RYAN HEROLD</v>
      </c>
    </row>
    <row r="59" spans="2:8" ht="16.5" thickBot="1">
      <c r="B59" s="283" t="s">
        <v>1571</v>
      </c>
      <c r="C59" s="284" t="s">
        <v>1144</v>
      </c>
      <c r="D59" s="284" t="s">
        <v>37</v>
      </c>
      <c r="E59" s="284" t="s">
        <v>1512</v>
      </c>
      <c r="F59" s="284" t="s">
        <v>988</v>
      </c>
      <c r="G59" t="str">
        <f t="shared" si="1"/>
        <v>SEÃ¤N VAN DER WESTHUIZEN</v>
      </c>
      <c r="H59" t="str">
        <f>VLOOKUP(G59,'School League data'!C:C,1,0)</f>
        <v>SEÃ¤N VAN DER WESTHUIZEN</v>
      </c>
    </row>
    <row r="60" spans="2:8" ht="16.5" thickBot="1">
      <c r="B60" s="283" t="s">
        <v>1118</v>
      </c>
      <c r="C60" s="284" t="s">
        <v>1148</v>
      </c>
      <c r="D60" s="284" t="s">
        <v>11</v>
      </c>
      <c r="E60" s="284" t="s">
        <v>1512</v>
      </c>
      <c r="F60" s="284" t="s">
        <v>988</v>
      </c>
      <c r="G60" t="str">
        <f t="shared" si="1"/>
        <v>SEAN VAN PLETZEN</v>
      </c>
      <c r="H60" t="str">
        <f>VLOOKUP(G60,'School League data'!C:C,1,0)</f>
        <v>SEAN VAN PLETZEN</v>
      </c>
    </row>
    <row r="61" spans="2:8" ht="16.5" thickBot="1">
      <c r="B61" s="283" t="s">
        <v>1574</v>
      </c>
      <c r="C61" s="284" t="s">
        <v>1575</v>
      </c>
      <c r="D61" s="284" t="s">
        <v>1524</v>
      </c>
      <c r="E61" s="284" t="s">
        <v>1512</v>
      </c>
      <c r="F61" s="284" t="s">
        <v>988</v>
      </c>
      <c r="G61" t="str">
        <f t="shared" si="1"/>
        <v>SIPHIWE MAKHUBO</v>
      </c>
      <c r="H61" t="str">
        <f>VLOOKUP(G61,'School League data'!C:C,1,0)</f>
        <v>SIPHIWE MAKHUBO</v>
      </c>
    </row>
    <row r="62" spans="2:8" ht="16.5" thickBot="1">
      <c r="B62" s="283" t="s">
        <v>1576</v>
      </c>
      <c r="C62" s="284" t="s">
        <v>1577</v>
      </c>
      <c r="D62" s="284" t="s">
        <v>18</v>
      </c>
      <c r="E62" s="284" t="s">
        <v>1512</v>
      </c>
      <c r="F62" s="284" t="s">
        <v>988</v>
      </c>
      <c r="G62" t="str">
        <f t="shared" si="1"/>
        <v>thabiso mpondo</v>
      </c>
      <c r="H62" t="str">
        <f>VLOOKUP(G62,'School League data'!C:C,1,0)</f>
        <v>THABISO MPONDO</v>
      </c>
    </row>
    <row r="63" spans="2:8" ht="16.5" thickBot="1">
      <c r="B63" s="283" t="s">
        <v>1578</v>
      </c>
      <c r="C63" s="284" t="s">
        <v>1579</v>
      </c>
      <c r="D63" s="284" t="s">
        <v>1524</v>
      </c>
      <c r="E63" s="284" t="s">
        <v>1512</v>
      </c>
      <c r="F63" s="284" t="s">
        <v>988</v>
      </c>
      <c r="G63" t="str">
        <f t="shared" si="1"/>
        <v>THANDUXOLO DYWILI</v>
      </c>
      <c r="H63" t="str">
        <f>VLOOKUP(G63,'School League data'!C:C,1,0)</f>
        <v>THANDUXOLO DYWILI</v>
      </c>
    </row>
    <row r="64" spans="2:8" ht="16.5" thickBot="1">
      <c r="B64" s="283" t="s">
        <v>1580</v>
      </c>
      <c r="C64" s="284" t="s">
        <v>1570</v>
      </c>
      <c r="D64" s="284" t="s">
        <v>1524</v>
      </c>
      <c r="E64" s="284" t="s">
        <v>1512</v>
      </c>
      <c r="F64" s="284" t="s">
        <v>999</v>
      </c>
      <c r="G64" t="str">
        <f t="shared" si="1"/>
        <v>THEMBELIHLE JOKOZELA</v>
      </c>
      <c r="H64" t="str">
        <f>VLOOKUP(G64,'School League data'!C:C,1,0)</f>
        <v>THEMBELIHLE JOKOZELA</v>
      </c>
    </row>
    <row r="65" spans="2:8" ht="16.5" thickBot="1">
      <c r="B65" s="283" t="s">
        <v>1018</v>
      </c>
      <c r="C65" s="284" t="s">
        <v>1019</v>
      </c>
      <c r="D65" s="284" t="s">
        <v>987</v>
      </c>
      <c r="E65" s="284" t="s">
        <v>1512</v>
      </c>
      <c r="F65" s="284" t="s">
        <v>988</v>
      </c>
      <c r="G65" t="str">
        <f t="shared" si="1"/>
        <v>THEO DREYER</v>
      </c>
      <c r="H65" t="str">
        <f>VLOOKUP(G65,'School League data'!C:C,1,0)</f>
        <v>THEO DREYER</v>
      </c>
    </row>
    <row r="66" spans="2:8" ht="16.5" thickBot="1">
      <c r="B66" s="283" t="s">
        <v>1581</v>
      </c>
      <c r="C66" s="284" t="s">
        <v>1582</v>
      </c>
      <c r="D66" s="284" t="s">
        <v>18</v>
      </c>
      <c r="E66" s="284" t="s">
        <v>1512</v>
      </c>
      <c r="F66" s="284" t="s">
        <v>988</v>
      </c>
      <c r="G66" t="str">
        <f t="shared" si="1"/>
        <v>theuns botha</v>
      </c>
      <c r="H66" t="str">
        <f>VLOOKUP(G66,'School League data'!C:C,1,0)</f>
        <v>Theuns botha</v>
      </c>
    </row>
    <row r="67" spans="2:8" ht="16.5" thickBot="1">
      <c r="B67" s="283" t="s">
        <v>1583</v>
      </c>
      <c r="C67" s="284" t="s">
        <v>1584</v>
      </c>
      <c r="D67" s="284" t="s">
        <v>1524</v>
      </c>
      <c r="E67" s="284" t="s">
        <v>1512</v>
      </c>
      <c r="F67" s="284" t="s">
        <v>999</v>
      </c>
      <c r="G67" t="str">
        <f t="shared" ref="G67:G72" si="2">B67&amp;" "&amp;C67</f>
        <v>TINYIKO MAHWAYI</v>
      </c>
      <c r="H67" t="str">
        <f>VLOOKUP(G67,'School League data'!C:C,1,0)</f>
        <v>TINYIKO MAHWAYI</v>
      </c>
    </row>
    <row r="68" spans="2:8" ht="16.5" thickBot="1">
      <c r="B68" s="283" t="s">
        <v>1014</v>
      </c>
      <c r="C68" s="284" t="s">
        <v>1015</v>
      </c>
      <c r="D68" s="284" t="s">
        <v>987</v>
      </c>
      <c r="E68" s="284" t="s">
        <v>1512</v>
      </c>
      <c r="F68" s="284" t="s">
        <v>988</v>
      </c>
      <c r="G68" t="str">
        <f t="shared" si="2"/>
        <v>TOME DOS SANTOS</v>
      </c>
      <c r="H68" t="str">
        <f>VLOOKUP(G68,'School League data'!C:C,1,0)</f>
        <v>TOME DOS SANTOS</v>
      </c>
    </row>
    <row r="69" spans="2:8" ht="16.5" thickBot="1">
      <c r="B69" s="283" t="s">
        <v>1585</v>
      </c>
      <c r="C69" s="284" t="s">
        <v>1586</v>
      </c>
      <c r="D69" s="284" t="s">
        <v>18</v>
      </c>
      <c r="E69" s="284" t="s">
        <v>1512</v>
      </c>
      <c r="F69" s="284" t="s">
        <v>988</v>
      </c>
      <c r="G69" t="str">
        <f t="shared" si="2"/>
        <v>TSHEGOFATSO MOSHAKANA</v>
      </c>
      <c r="H69" t="str">
        <f>VLOOKUP(G69,'School League data'!C:C,1,0)</f>
        <v>TSHEGOFATSO MOSHAKANA</v>
      </c>
    </row>
    <row r="70" spans="2:8" ht="16.5" thickBot="1">
      <c r="B70" s="283" t="s">
        <v>1587</v>
      </c>
      <c r="C70" s="284" t="s">
        <v>1560</v>
      </c>
      <c r="D70" s="284" t="s">
        <v>18</v>
      </c>
      <c r="E70" s="284" t="s">
        <v>1512</v>
      </c>
      <c r="F70" s="284" t="s">
        <v>988</v>
      </c>
      <c r="G70" t="str">
        <f t="shared" si="2"/>
        <v>tshephang mashakana</v>
      </c>
      <c r="H70" t="str">
        <f>VLOOKUP(G70,'School League data'!C:C,1,0)</f>
        <v>Tshephang mashakana</v>
      </c>
    </row>
    <row r="71" spans="2:8" ht="16.5" thickBot="1">
      <c r="B71" s="283" t="s">
        <v>1071</v>
      </c>
      <c r="C71" s="284" t="s">
        <v>1106</v>
      </c>
      <c r="D71" s="284" t="s">
        <v>987</v>
      </c>
      <c r="E71" s="284" t="s">
        <v>1512</v>
      </c>
      <c r="F71" s="284" t="s">
        <v>988</v>
      </c>
      <c r="G71" t="str">
        <f t="shared" si="2"/>
        <v>VIGGO PRICE</v>
      </c>
      <c r="H71" t="str">
        <f>VLOOKUP(G71,'School League data'!C:C,1,0)</f>
        <v>VIGGO PRICE</v>
      </c>
    </row>
    <row r="72" spans="2:8" ht="16.5" thickBot="1">
      <c r="B72" s="283" t="s">
        <v>1107</v>
      </c>
      <c r="C72" s="284" t="s">
        <v>1108</v>
      </c>
      <c r="D72" s="284" t="s">
        <v>11</v>
      </c>
      <c r="E72" s="284" t="s">
        <v>1512</v>
      </c>
      <c r="F72" s="284" t="s">
        <v>988</v>
      </c>
      <c r="G72" t="str">
        <f t="shared" si="2"/>
        <v>WIAN PRINSLOO</v>
      </c>
      <c r="H72" t="str">
        <f>VLOOKUP(G72,'School League data'!C:C,1,0)</f>
        <v>WIAN PRINSLOO</v>
      </c>
    </row>
    <row r="73" spans="2:8" ht="16.5" thickBot="1">
      <c r="B73" s="327"/>
      <c r="C73" s="327"/>
      <c r="D73" s="327"/>
      <c r="E73" s="327"/>
      <c r="F73" s="327"/>
      <c r="G73" s="266" t="s">
        <v>715</v>
      </c>
      <c r="H73" t="str">
        <f>VLOOKUP(G73,'School League data'!C:C,1,0)</f>
        <v>ALBERTO MATRUJE</v>
      </c>
    </row>
    <row r="74" spans="2:8" ht="15.75">
      <c r="B74" s="327"/>
      <c r="C74" s="327"/>
      <c r="D74" s="327"/>
      <c r="E74" s="327"/>
      <c r="F74" s="327"/>
      <c r="G74" t="s">
        <v>521</v>
      </c>
      <c r="H74" t="str">
        <f>VLOOKUP(G74,'School League data'!C:C,1,0)</f>
        <v>THABO SELELA</v>
      </c>
    </row>
    <row r="75" spans="2:8" ht="15.75">
      <c r="B75" s="327"/>
      <c r="C75" s="327"/>
      <c r="D75" s="327"/>
      <c r="E75" s="327"/>
      <c r="F75" s="327"/>
      <c r="G75" t="s">
        <v>520</v>
      </c>
      <c r="H75" t="str">
        <f>VLOOKUP(G75,'School League data'!C:C,1,0)</f>
        <v>APHIWE MAKHABA</v>
      </c>
    </row>
    <row r="76" spans="2:8" ht="15.75">
      <c r="B76" s="327"/>
      <c r="C76" s="327"/>
      <c r="D76" s="327"/>
      <c r="E76" s="327"/>
      <c r="F76" s="327"/>
      <c r="G76" s="322" t="s">
        <v>1704</v>
      </c>
      <c r="H76" t="str">
        <f>VLOOKUP(G76,'School League data'!C:C,1,0)</f>
        <v>LESEGO MAKOLD</v>
      </c>
    </row>
    <row r="77" spans="2:8">
      <c r="G77" s="121" t="s">
        <v>724</v>
      </c>
      <c r="H77" t="str">
        <f>VLOOKUP(G77,'School League data'!C:C,1,0)</f>
        <v>DENISE STOLTZ</v>
      </c>
    </row>
    <row r="78" spans="2:8">
      <c r="G78" s="122" t="s">
        <v>49</v>
      </c>
      <c r="H78" t="str">
        <f>VLOOKUP(G78,'School League data'!C:C,1,0)</f>
        <v>ABIGAIL BEZUIDENHOUT</v>
      </c>
    </row>
    <row r="79" spans="2:8">
      <c r="G79" s="121" t="s">
        <v>727</v>
      </c>
      <c r="H79" t="str">
        <f>VLOOKUP(G79,'School League data'!C:C,1,0)</f>
        <v>VERONICA STOLTZ</v>
      </c>
    </row>
    <row r="80" spans="2:8" ht="16.5" thickBot="1">
      <c r="G80" s="266" t="s">
        <v>1620</v>
      </c>
      <c r="H80" t="str">
        <f>VLOOKUP(G80,'School League data'!C:C,1,0)</f>
        <v>ALEXANDER RENOUPREZ 14</v>
      </c>
    </row>
    <row r="81" spans="2:8" ht="16.5" thickBot="1">
      <c r="G81" s="266" t="s">
        <v>1621</v>
      </c>
      <c r="H81" t="str">
        <f>VLOOKUP(G81,'School League data'!C:C,1,0)</f>
        <v>LYTON OELOFSE 14</v>
      </c>
    </row>
    <row r="82" spans="2:8" ht="16.5" thickBot="1">
      <c r="G82" s="266" t="s">
        <v>982</v>
      </c>
      <c r="H82" t="str">
        <f>VLOOKUP(G82,'School League data'!C:C,1,0)</f>
        <v>THEO  DREYER 14</v>
      </c>
    </row>
    <row r="83" spans="2:8" ht="16.5" thickBot="1">
      <c r="G83" s="318" t="s">
        <v>1622</v>
      </c>
      <c r="H83" t="str">
        <f>VLOOKUP(G83,'School League data'!C:C,1,0)</f>
        <v>TOME DOS SANTOS 14</v>
      </c>
    </row>
    <row r="84" spans="2:8" ht="16.5" thickBot="1">
      <c r="G84" s="318" t="s">
        <v>1619</v>
      </c>
      <c r="H84" t="str">
        <f>VLOOKUP(G84,'School League data'!C:C,1,0)</f>
        <v>RUAN VAN PLETZEN 18</v>
      </c>
    </row>
    <row r="85" spans="2:8" ht="16.5" thickBot="1">
      <c r="B85" s="283" t="s">
        <v>1597</v>
      </c>
      <c r="C85" s="284" t="s">
        <v>1598</v>
      </c>
      <c r="D85" s="284" t="s">
        <v>1524</v>
      </c>
      <c r="E85" s="284" t="s">
        <v>1512</v>
      </c>
      <c r="F85" s="284" t="s">
        <v>988</v>
      </c>
      <c r="G85" t="str">
        <f t="shared" ref="G85" si="3">B85&amp;" "&amp;C85</f>
        <v>ZANENHLANHLA MBALA</v>
      </c>
      <c r="H85" t="str">
        <f>VLOOKUP(G85,'School League data'!C:C,1,0)</f>
        <v>ZANENHLANHLA MBALA</v>
      </c>
    </row>
    <row r="86" spans="2:8" ht="16.5" thickBot="1">
      <c r="B86" s="283" t="s">
        <v>1007</v>
      </c>
      <c r="C86" s="284" t="s">
        <v>1558</v>
      </c>
      <c r="D86" s="284" t="s">
        <v>987</v>
      </c>
      <c r="E86" s="284" t="s">
        <v>1512</v>
      </c>
      <c r="F86" s="284" t="s">
        <v>988</v>
      </c>
      <c r="G86" t="str">
        <f>B86&amp;" "&amp;C86</f>
        <v>MATTHEW ECKHART</v>
      </c>
      <c r="H86" t="e">
        <f>VLOOKUP(G86,'School League data'!C:C,1,0)</f>
        <v>#N/A</v>
      </c>
    </row>
    <row r="89" spans="2:8" ht="16.5" thickBot="1">
      <c r="B89" s="320" t="s">
        <v>1537</v>
      </c>
      <c r="C89" s="321" t="s">
        <v>1538</v>
      </c>
      <c r="D89" s="321" t="s">
        <v>18</v>
      </c>
      <c r="E89" s="321" t="s">
        <v>1512</v>
      </c>
      <c r="F89" s="321" t="s">
        <v>988</v>
      </c>
      <c r="G89" t="str">
        <f t="shared" ref="G89:G111" si="4">B89&amp;" "&amp;C89</f>
        <v>GERRIE MOOLMAN</v>
      </c>
      <c r="H89" t="e">
        <f>VLOOKUP(G89,'School League data'!C:C,1,0)</f>
        <v>#N/A</v>
      </c>
    </row>
    <row r="90" spans="2:8" ht="16.5" thickBot="1">
      <c r="B90" s="283" t="s">
        <v>1592</v>
      </c>
      <c r="C90" s="284" t="s">
        <v>1593</v>
      </c>
      <c r="D90" s="284" t="s">
        <v>37</v>
      </c>
      <c r="E90" s="284" t="s">
        <v>1512</v>
      </c>
      <c r="F90" s="284" t="s">
        <v>988</v>
      </c>
      <c r="G90" t="str">
        <f t="shared" si="4"/>
        <v>Willem LANDMAN</v>
      </c>
      <c r="H90" t="e">
        <f>VLOOKUP(G90,'School League data'!C:C,1,0)</f>
        <v>#N/A</v>
      </c>
    </row>
    <row r="91" spans="2:8" ht="16.5" thickBot="1">
      <c r="B91" s="283" t="s">
        <v>1594</v>
      </c>
      <c r="C91" s="284" t="s">
        <v>1595</v>
      </c>
      <c r="D91" s="284" t="s">
        <v>1596</v>
      </c>
      <c r="E91" s="284" t="s">
        <v>1512</v>
      </c>
      <c r="F91" s="284" t="s">
        <v>988</v>
      </c>
      <c r="G91" t="str">
        <f t="shared" si="4"/>
        <v>WILLI ENDRES</v>
      </c>
      <c r="H91" t="e">
        <f>VLOOKUP(G91,'School League data'!C:C,1,0)</f>
        <v>#N/A</v>
      </c>
    </row>
    <row r="92" spans="2:8" ht="16.5" thickBot="1">
      <c r="B92" s="320" t="s">
        <v>1539</v>
      </c>
      <c r="C92" s="321" t="s">
        <v>1540</v>
      </c>
      <c r="D92" s="321" t="s">
        <v>37</v>
      </c>
      <c r="E92" s="321" t="s">
        <v>1512</v>
      </c>
      <c r="F92" s="321" t="s">
        <v>988</v>
      </c>
      <c r="G92" t="str">
        <f t="shared" si="4"/>
        <v>GUNTHER GRUNE</v>
      </c>
      <c r="H92" t="e">
        <f>VLOOKUP(G92,'School League data'!C:C,1,0)</f>
        <v>#N/A</v>
      </c>
    </row>
    <row r="93" spans="2:8" ht="16.5" thickBot="1">
      <c r="B93" s="320" t="s">
        <v>1535</v>
      </c>
      <c r="C93" s="321" t="s">
        <v>1536</v>
      </c>
      <c r="D93" s="321" t="s">
        <v>18</v>
      </c>
      <c r="E93" s="321" t="s">
        <v>1512</v>
      </c>
      <c r="F93" s="321" t="s">
        <v>999</v>
      </c>
      <c r="G93" t="str">
        <f t="shared" si="4"/>
        <v>ESTI VAN TONDER</v>
      </c>
      <c r="H93" t="e">
        <f>VLOOKUP(G93,'School League data'!C:C,1,0)</f>
        <v>#N/A</v>
      </c>
    </row>
    <row r="94" spans="2:8" ht="16.5" thickBot="1">
      <c r="B94" s="320" t="s">
        <v>1531</v>
      </c>
      <c r="C94" s="321" t="s">
        <v>1053</v>
      </c>
      <c r="D94" s="321" t="s">
        <v>1515</v>
      </c>
      <c r="E94" s="321" t="s">
        <v>1516</v>
      </c>
      <c r="F94" s="321" t="s">
        <v>999</v>
      </c>
      <c r="G94" t="str">
        <f t="shared" si="4"/>
        <v>DONNA HUTTON</v>
      </c>
      <c r="H94" t="e">
        <f>VLOOKUP(G94,'School League data'!C:C,1,0)</f>
        <v>#N/A</v>
      </c>
    </row>
    <row r="95" spans="2:8" ht="16.5" thickBot="1">
      <c r="B95" s="320" t="s">
        <v>1521</v>
      </c>
      <c r="C95" s="321" t="s">
        <v>1522</v>
      </c>
      <c r="D95" s="321" t="s">
        <v>18</v>
      </c>
      <c r="E95" s="321" t="s">
        <v>1512</v>
      </c>
      <c r="F95" s="321" t="s">
        <v>988</v>
      </c>
      <c r="G95" t="str">
        <f t="shared" si="4"/>
        <v>BENJAMIN CEINER</v>
      </c>
      <c r="H95" t="e">
        <f>VLOOKUP(G95,'School League data'!C:C,1,0)</f>
        <v>#N/A</v>
      </c>
    </row>
    <row r="96" spans="2:8" ht="16.5" thickBot="1">
      <c r="B96" s="320" t="s">
        <v>1002</v>
      </c>
      <c r="C96" s="321" t="s">
        <v>1529</v>
      </c>
      <c r="D96" s="321" t="s">
        <v>18</v>
      </c>
      <c r="E96" s="321" t="s">
        <v>1512</v>
      </c>
      <c r="F96" s="321" t="s">
        <v>988</v>
      </c>
      <c r="G96" t="str">
        <f t="shared" si="4"/>
        <v>DAVID HERICS</v>
      </c>
      <c r="H96" t="e">
        <f>VLOOKUP(G96,'School League data'!C:C,1,0)</f>
        <v>#N/A</v>
      </c>
    </row>
    <row r="97" spans="2:8" ht="16.5" thickBot="1">
      <c r="B97" s="320" t="s">
        <v>1533</v>
      </c>
      <c r="C97" s="321" t="s">
        <v>1534</v>
      </c>
      <c r="D97" s="321" t="s">
        <v>1004</v>
      </c>
      <c r="E97" s="321" t="s">
        <v>1512</v>
      </c>
      <c r="F97" s="321" t="s">
        <v>988</v>
      </c>
      <c r="G97" t="str">
        <f t="shared" si="4"/>
        <v>EMILE THEUNISSEN</v>
      </c>
      <c r="H97" t="e">
        <f>VLOOKUP(G97,'School League data'!C:C,1,0)</f>
        <v>#N/A</v>
      </c>
    </row>
    <row r="98" spans="2:8" ht="16.5" thickBot="1">
      <c r="B98" s="283" t="s">
        <v>1016</v>
      </c>
      <c r="C98" s="284" t="s">
        <v>1557</v>
      </c>
      <c r="D98" s="284" t="s">
        <v>18</v>
      </c>
      <c r="E98" s="284" t="s">
        <v>1512</v>
      </c>
      <c r="F98" s="284" t="s">
        <v>988</v>
      </c>
      <c r="G98" t="str">
        <f t="shared" si="4"/>
        <v>MARK BALASKA</v>
      </c>
      <c r="H98" t="e">
        <f>VLOOKUP(G98,'School League data'!C:C,1,0)</f>
        <v>#N/A</v>
      </c>
    </row>
    <row r="99" spans="2:8" ht="16.5" thickBot="1">
      <c r="B99" s="283" t="s">
        <v>1561</v>
      </c>
      <c r="C99" s="284" t="s">
        <v>1562</v>
      </c>
      <c r="D99" s="284" t="s">
        <v>18</v>
      </c>
      <c r="E99" s="284" t="s">
        <v>1512</v>
      </c>
      <c r="F99" s="284" t="s">
        <v>988</v>
      </c>
      <c r="G99" t="str">
        <f t="shared" si="4"/>
        <v>MATYAS KOLESZAR</v>
      </c>
      <c r="H99" t="e">
        <f>VLOOKUP(G99,'School League data'!C:C,1,0)</f>
        <v>#N/A</v>
      </c>
    </row>
    <row r="100" spans="2:8" ht="16.5" thickBot="1">
      <c r="B100" s="283" t="s">
        <v>1590</v>
      </c>
      <c r="C100" s="284" t="s">
        <v>1591</v>
      </c>
      <c r="D100" s="284" t="s">
        <v>18</v>
      </c>
      <c r="E100" s="284" t="s">
        <v>1512</v>
      </c>
      <c r="F100" s="284" t="s">
        <v>988</v>
      </c>
      <c r="G100" t="str">
        <f t="shared" si="4"/>
        <v>VIKTOR NEMETH</v>
      </c>
      <c r="H100" t="e">
        <f>VLOOKUP(G100,'School League data'!C:C,1,0)</f>
        <v>#N/A</v>
      </c>
    </row>
    <row r="101" spans="2:8" ht="16.5" thickBot="1">
      <c r="B101" s="320" t="s">
        <v>1541</v>
      </c>
      <c r="C101" s="321" t="s">
        <v>1542</v>
      </c>
      <c r="D101" s="321" t="s">
        <v>1515</v>
      </c>
      <c r="E101" s="321" t="s">
        <v>1516</v>
      </c>
      <c r="F101" s="321" t="s">
        <v>988</v>
      </c>
      <c r="G101" t="str">
        <f t="shared" si="4"/>
        <v>JARRYD GIBSON</v>
      </c>
      <c r="H101" t="e">
        <f>VLOOKUP(G101,'School League data'!C:C,1,0)</f>
        <v>#N/A</v>
      </c>
    </row>
    <row r="102" spans="2:8" ht="16.5" thickBot="1">
      <c r="B102" s="283" t="s">
        <v>1566</v>
      </c>
      <c r="C102" s="284" t="s">
        <v>1134</v>
      </c>
      <c r="D102" s="284" t="s">
        <v>37</v>
      </c>
      <c r="E102" s="284" t="s">
        <v>1512</v>
      </c>
      <c r="F102" s="284" t="s">
        <v>999</v>
      </c>
      <c r="G102" t="str">
        <f t="shared" si="4"/>
        <v>NICOLENE STUART</v>
      </c>
      <c r="H102" t="e">
        <f>VLOOKUP(G102,'School League data'!C:C,1,0)</f>
        <v>#N/A</v>
      </c>
    </row>
    <row r="103" spans="2:8" ht="16.5" thickBot="1">
      <c r="B103" s="283" t="s">
        <v>1572</v>
      </c>
      <c r="C103" s="284" t="s">
        <v>1573</v>
      </c>
      <c r="D103" s="284" t="s">
        <v>37</v>
      </c>
      <c r="E103" s="284" t="s">
        <v>1512</v>
      </c>
      <c r="F103" s="284" t="s">
        <v>999</v>
      </c>
      <c r="G103" t="str">
        <f t="shared" si="4"/>
        <v>SHELLEY ROBERTSON</v>
      </c>
      <c r="H103" t="e">
        <f>VLOOKUP(G103,'School League data'!C:C,1,0)</f>
        <v>#N/A</v>
      </c>
    </row>
    <row r="104" spans="2:8" ht="16.5" thickBot="1">
      <c r="B104" s="320" t="s">
        <v>1547</v>
      </c>
      <c r="C104" s="321" t="s">
        <v>1548</v>
      </c>
      <c r="D104" s="321" t="s">
        <v>18</v>
      </c>
      <c r="E104" s="321" t="s">
        <v>1512</v>
      </c>
      <c r="F104" s="321" t="s">
        <v>999</v>
      </c>
      <c r="G104" t="str">
        <f t="shared" si="4"/>
        <v>KAYLA DE BEER</v>
      </c>
      <c r="H104" t="e">
        <f>VLOOKUP(G104,'School League data'!C:C,1,0)</f>
        <v>#N/A</v>
      </c>
    </row>
    <row r="105" spans="2:8" ht="16.5" thickBot="1">
      <c r="B105" s="283" t="s">
        <v>1564</v>
      </c>
      <c r="C105" s="284" t="s">
        <v>1565</v>
      </c>
      <c r="D105" s="284" t="s">
        <v>69</v>
      </c>
      <c r="E105" s="284" t="s">
        <v>1512</v>
      </c>
      <c r="F105" s="284" t="s">
        <v>999</v>
      </c>
      <c r="G105" t="str">
        <f t="shared" si="4"/>
        <v>MORGAN ZIERVOGEL</v>
      </c>
      <c r="H105" t="e">
        <f>VLOOKUP(G105,'School League data'!C:C,1,0)</f>
        <v>#N/A</v>
      </c>
    </row>
    <row r="106" spans="2:8" ht="16.5" thickBot="1">
      <c r="B106" s="320" t="s">
        <v>1552</v>
      </c>
      <c r="C106" s="321" t="s">
        <v>1553</v>
      </c>
      <c r="D106" s="321" t="s">
        <v>1515</v>
      </c>
      <c r="E106" s="321" t="s">
        <v>1516</v>
      </c>
      <c r="F106" s="321" t="s">
        <v>988</v>
      </c>
      <c r="G106" t="str">
        <f t="shared" si="4"/>
        <v>LOUIS HATTINGH</v>
      </c>
      <c r="H106" t="e">
        <f>VLOOKUP(G106,'School League data'!C:C,1,0)</f>
        <v>#N/A</v>
      </c>
    </row>
    <row r="107" spans="2:8" ht="16.5" thickBot="1">
      <c r="B107" s="283" t="s">
        <v>1007</v>
      </c>
      <c r="C107" s="284" t="s">
        <v>1558</v>
      </c>
      <c r="D107" s="284" t="s">
        <v>987</v>
      </c>
      <c r="E107" s="284" t="s">
        <v>1512</v>
      </c>
      <c r="F107" s="284" t="s">
        <v>988</v>
      </c>
      <c r="G107" t="str">
        <f t="shared" si="4"/>
        <v>MATTHEW ECKHART</v>
      </c>
      <c r="H107" t="e">
        <f>VLOOKUP(G107,'School League data'!C:C,1,0)</f>
        <v>#N/A</v>
      </c>
    </row>
    <row r="108" spans="2:8" ht="16.5" thickBot="1">
      <c r="B108" s="320" t="s">
        <v>1002</v>
      </c>
      <c r="C108" s="321" t="s">
        <v>1530</v>
      </c>
      <c r="D108" s="321" t="s">
        <v>987</v>
      </c>
      <c r="E108" s="321" t="s">
        <v>1512</v>
      </c>
      <c r="F108" s="321" t="s">
        <v>988</v>
      </c>
      <c r="G108" t="str">
        <f t="shared" si="4"/>
        <v>DAVID RODRIGUES</v>
      </c>
      <c r="H108" t="e">
        <f>VLOOKUP(G108,'School League data'!C:C,1,0)</f>
        <v>#N/A</v>
      </c>
    </row>
    <row r="109" spans="2:8" ht="16.5" thickBot="1">
      <c r="B109" s="283" t="s">
        <v>1588</v>
      </c>
      <c r="C109" s="284" t="s">
        <v>1589</v>
      </c>
      <c r="D109" s="284" t="s">
        <v>18</v>
      </c>
      <c r="E109" s="284" t="s">
        <v>1512</v>
      </c>
      <c r="F109" s="284" t="s">
        <v>988</v>
      </c>
      <c r="G109" t="str">
        <f t="shared" si="4"/>
        <v>TSHEPO MARELETSE</v>
      </c>
      <c r="H109" t="e">
        <f>VLOOKUP(G109,'School League data'!C:C,1,0)</f>
        <v>#N/A</v>
      </c>
    </row>
    <row r="110" spans="2:8" ht="16.5" thickBot="1">
      <c r="B110" s="320" t="s">
        <v>1551</v>
      </c>
      <c r="C110" s="321" t="s">
        <v>1144</v>
      </c>
      <c r="D110" s="321" t="s">
        <v>37</v>
      </c>
      <c r="E110" s="321" t="s">
        <v>1512</v>
      </c>
      <c r="F110" s="321" t="s">
        <v>999</v>
      </c>
      <c r="G110" t="str">
        <f t="shared" si="4"/>
        <v>LIZETH VAN DER WESTHUIZEN</v>
      </c>
      <c r="H110" t="e">
        <f>VLOOKUP(G110,'School League data'!C:C,1,0)</f>
        <v>#N/A</v>
      </c>
    </row>
    <row r="111" spans="2:8" ht="16.5" thickBot="1">
      <c r="B111" s="283" t="s">
        <v>1513</v>
      </c>
      <c r="C111" s="284" t="s">
        <v>1514</v>
      </c>
      <c r="D111" s="284" t="s">
        <v>1515</v>
      </c>
      <c r="E111" s="284" t="s">
        <v>1516</v>
      </c>
      <c r="F111" s="284" t="s">
        <v>988</v>
      </c>
      <c r="G111" t="str">
        <f t="shared" si="4"/>
        <v>ALEX MASINA</v>
      </c>
      <c r="H111" t="e">
        <f>VLOOKUP(G111,'School League data'!C:C,1,0)</f>
        <v>#N/A</v>
      </c>
    </row>
    <row r="112" spans="2:8" ht="16.5" thickBot="1">
      <c r="B112" s="283" t="s">
        <v>1058</v>
      </c>
      <c r="C112" s="284" t="s">
        <v>1059</v>
      </c>
      <c r="D112" s="284" t="s">
        <v>18</v>
      </c>
      <c r="E112" s="284" t="s">
        <v>1512</v>
      </c>
      <c r="F112" s="284" t="s">
        <v>988</v>
      </c>
      <c r="G112" t="str">
        <f t="shared" ref="G112" si="5">B112&amp;" "&amp;C112</f>
        <v>JONATHAN JOOSTE</v>
      </c>
      <c r="H112" t="str">
        <f>VLOOKUP(G112,'School League data'!C:C,1,0)</f>
        <v>JONATHAN JOOSTE</v>
      </c>
    </row>
  </sheetData>
  <sortState ref="B3:H72">
    <sortCondition ref="B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8</vt:i4>
      </vt:variant>
    </vt:vector>
  </HeadingPairs>
  <TitlesOfParts>
    <vt:vector size="20" baseType="lpstr">
      <vt:lpstr>Overall results after race 6</vt:lpstr>
      <vt:lpstr>race 5</vt:lpstr>
      <vt:lpstr>School League data</vt:lpstr>
      <vt:lpstr> Race 1 </vt:lpstr>
      <vt:lpstr>SENIORS</vt:lpstr>
      <vt:lpstr>Club</vt:lpstr>
      <vt:lpstr>Primary school</vt:lpstr>
      <vt:lpstr>High School</vt:lpstr>
      <vt:lpstr>race 3</vt:lpstr>
      <vt:lpstr>race 2</vt:lpstr>
      <vt:lpstr>HEATS</vt:lpstr>
      <vt:lpstr>Races</vt:lpstr>
      <vt:lpstr>'School League data'!OLE_LINK2</vt:lpstr>
      <vt:lpstr>'Overall results after race 6'!Print_Area</vt:lpstr>
      <vt:lpstr>'School League data'!Print_Area</vt:lpstr>
      <vt:lpstr>Club!Print_Titles</vt:lpstr>
      <vt:lpstr>'High School'!Print_Titles</vt:lpstr>
      <vt:lpstr>'Overall results after race 6'!Print_Titles</vt:lpstr>
      <vt:lpstr>'Primary school'!Print_Titles</vt:lpstr>
      <vt:lpstr>'School League data'!Print_Titles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f2684055</cp:lastModifiedBy>
  <cp:lastPrinted>2018-05-27T17:22:15Z</cp:lastPrinted>
  <dcterms:created xsi:type="dcterms:W3CDTF">2014-06-13T07:38:47Z</dcterms:created>
  <dcterms:modified xsi:type="dcterms:W3CDTF">2018-05-27T19:11:31Z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